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2 ธ.ค.63\งาน อบต\โครงการเข้าข้อบัญญัติ ปี 62\"/>
    </mc:Choice>
  </mc:AlternateContent>
  <xr:revisionPtr revIDLastSave="0" documentId="13_ncr:1_{233F6A9B-CD72-4EE1-B2AB-CCB0EB7D085B}" xr6:coauthVersionLast="45" xr6:coauthVersionMax="45" xr10:uidLastSave="{00000000-0000-0000-0000-000000000000}"/>
  <bookViews>
    <workbookView xWindow="-108" yWindow="-108" windowWidth="23256" windowHeight="12576" tabRatio="871" activeTab="2" xr2:uid="{00000000-000D-0000-FFFF-FFFF00000000}"/>
  </bookViews>
  <sheets>
    <sheet name="ปร.6 ห้องละหมาด" sheetId="4" r:id="rId1"/>
    <sheet name="ปร.5 ห้องละหมาด" sheetId="3" r:id="rId2"/>
    <sheet name="ปร.4 ห้องละหมาด" sheetId="2" r:id="rId3"/>
    <sheet name="ปร.4 ห้องห้องน้ำ" sheetId="13" r:id="rId4"/>
    <sheet name="ปร.5 ครุภัณฑ์" sheetId="18" r:id="rId5"/>
    <sheet name="ปร.4 ครุภัณฑ์" sheetId="17" r:id="rId6"/>
    <sheet name="วัสดุมวลรวมต่อหน่วย" sheetId="8" state="hidden" r:id="rId7"/>
    <sheet name="วัสดุมวลรวมต่อหน่วย (2)" sheetId="16" state="hidden" r:id="rId8"/>
    <sheet name="ใบเสนอราคา" sheetId="15" state="hidden" r:id="rId9"/>
    <sheet name="ราคาวัสดุพานิชย์ " sheetId="10" state="hidden" r:id="rId10"/>
    <sheet name="Factor F" sheetId="7" state="hidden" r:id="rId11"/>
    <sheet name="factor f " sheetId="22" state="hidden" r:id="rId12"/>
    <sheet name="ใบสืบราคา" sheetId="21" state="hidden" r:id="rId13"/>
    <sheet name="บัญชีค่าแรง" sheetId="11" state="hidden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3" hidden="1">บัญชีค่าแรง!$A$2:$E$16</definedName>
    <definedName name="_xlnm.Print_Area" localSheetId="11">'factor f '!$A$1:$L$35</definedName>
    <definedName name="_xlnm.Print_Area" localSheetId="13">บัญชีค่าแรง!$A$1:$E$1802</definedName>
    <definedName name="_xlnm.Print_Area" localSheetId="8">ใบเสนอราคา!$A$1:$I$71</definedName>
    <definedName name="_xlnm.Print_Area" localSheetId="5">'ปร.4 ครุภัณฑ์'!$A$1:$K$24</definedName>
    <definedName name="_xlnm.Print_Area" localSheetId="2">'ปร.4 ห้องละหมาด'!$A$1:$K$144</definedName>
    <definedName name="_xlnm.Print_Area" localSheetId="3">'ปร.4 ห้องห้องน้ำ'!$A$1:$K$144</definedName>
    <definedName name="_xlnm.Print_Area" localSheetId="4">'ปร.5 ครุภัณฑ์'!$A$1:$V$28</definedName>
    <definedName name="_xlnm.Print_Area" localSheetId="1">'ปร.5 ห้องละหมาด'!$A$1:$V$35</definedName>
    <definedName name="_xlnm.Print_Area" localSheetId="0">'ปร.6 ห้องละหมาด'!$A$1:$V$40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D4" i="22" l="1"/>
  <c r="I14" i="15" l="1"/>
  <c r="I13" i="15"/>
  <c r="D15" i="13" l="1"/>
  <c r="I45" i="15"/>
  <c r="H134" i="13" l="1"/>
  <c r="I133" i="13"/>
  <c r="C3" i="15"/>
  <c r="C2" i="15"/>
  <c r="B3" i="16"/>
  <c r="B2" i="16"/>
  <c r="H21" i="22" l="1"/>
  <c r="E23" i="22" s="1"/>
  <c r="H20" i="22"/>
  <c r="D3" i="22"/>
  <c r="D2" i="22"/>
  <c r="L31" i="22"/>
  <c r="L30" i="22"/>
  <c r="L29" i="22"/>
  <c r="L28" i="22"/>
  <c r="L27" i="22"/>
  <c r="L26" i="22"/>
  <c r="L25" i="22"/>
  <c r="L24" i="22"/>
  <c r="G24" i="22"/>
  <c r="E24" i="22"/>
  <c r="L23" i="22"/>
  <c r="I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P8" i="22"/>
  <c r="P11" i="22" s="1"/>
  <c r="L8" i="22"/>
  <c r="V7" i="22"/>
  <c r="P12" i="22" l="1"/>
  <c r="R12" i="22" s="1"/>
  <c r="R11" i="22"/>
  <c r="C23" i="22"/>
  <c r="A23" i="22"/>
  <c r="P10" i="22"/>
  <c r="A6" i="17"/>
  <c r="A8" i="18"/>
  <c r="A6" i="13"/>
  <c r="A30" i="13" s="1"/>
  <c r="A54" i="13" s="1"/>
  <c r="A78" i="13" s="1"/>
  <c r="A102" i="13" s="1"/>
  <c r="A126" i="13" s="1"/>
  <c r="A8" i="3"/>
  <c r="F11" i="17"/>
  <c r="F132" i="13"/>
  <c r="F131" i="13"/>
  <c r="F119" i="13"/>
  <c r="F118" i="13"/>
  <c r="F117" i="13"/>
  <c r="F116" i="13"/>
  <c r="F115" i="13"/>
  <c r="F114" i="13"/>
  <c r="F113" i="13"/>
  <c r="F112" i="13"/>
  <c r="F111" i="13"/>
  <c r="F110" i="13"/>
  <c r="F94" i="13"/>
  <c r="F93" i="13"/>
  <c r="F89" i="13"/>
  <c r="F88" i="13"/>
  <c r="G125" i="16"/>
  <c r="G126" i="16"/>
  <c r="G127" i="16"/>
  <c r="G128" i="16"/>
  <c r="G129" i="16"/>
  <c r="G130" i="16"/>
  <c r="F40" i="13"/>
  <c r="F39" i="13"/>
  <c r="F38" i="13"/>
  <c r="F37" i="13"/>
  <c r="F91" i="2"/>
  <c r="E117" i="16"/>
  <c r="E87" i="16"/>
  <c r="E59" i="16"/>
  <c r="E50" i="16"/>
  <c r="E40" i="16"/>
  <c r="E22" i="16"/>
  <c r="E16" i="16"/>
  <c r="E14" i="16"/>
  <c r="F135" i="2"/>
  <c r="F134" i="2"/>
  <c r="F133" i="2"/>
  <c r="F132" i="2"/>
  <c r="F119" i="2"/>
  <c r="F117" i="2"/>
  <c r="F115" i="2"/>
  <c r="F114" i="2"/>
  <c r="E107" i="16"/>
  <c r="G107" i="16" s="1"/>
  <c r="G106" i="16"/>
  <c r="G105" i="16"/>
  <c r="F110" i="2"/>
  <c r="F109" i="2"/>
  <c r="F108" i="2"/>
  <c r="F90" i="2"/>
  <c r="F89" i="2"/>
  <c r="F84" i="2"/>
  <c r="F43" i="2"/>
  <c r="F42" i="2"/>
  <c r="F41" i="2"/>
  <c r="F39" i="2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47" i="15"/>
  <c r="I46" i="15"/>
  <c r="E74" i="16" s="1"/>
  <c r="E73" i="16"/>
  <c r="I44" i="15"/>
  <c r="E68" i="16" s="1"/>
  <c r="I43" i="15"/>
  <c r="E67" i="16" s="1"/>
  <c r="I42" i="15"/>
  <c r="I40" i="15"/>
  <c r="I41" i="15"/>
  <c r="I39" i="15"/>
  <c r="I38" i="15"/>
  <c r="I37" i="15"/>
  <c r="I36" i="15"/>
  <c r="I35" i="15"/>
  <c r="I34" i="15"/>
  <c r="I33" i="15"/>
  <c r="F118" i="2" s="1"/>
  <c r="I32" i="15"/>
  <c r="I24" i="15"/>
  <c r="I23" i="15"/>
  <c r="I22" i="15"/>
  <c r="I21" i="15"/>
  <c r="I20" i="15"/>
  <c r="I19" i="15"/>
  <c r="I18" i="15"/>
  <c r="I17" i="15"/>
  <c r="I16" i="15"/>
  <c r="I15" i="15"/>
  <c r="F83" i="2"/>
  <c r="F71" i="2"/>
  <c r="I12" i="15"/>
  <c r="F70" i="2" s="1"/>
  <c r="I11" i="15"/>
  <c r="I10" i="15"/>
  <c r="I9" i="15"/>
  <c r="I8" i="15"/>
  <c r="G108" i="16" l="1"/>
  <c r="F112" i="2" s="1"/>
  <c r="G133" i="16"/>
  <c r="G136" i="16" s="1"/>
  <c r="E101" i="16"/>
  <c r="H134" i="2" l="1"/>
  <c r="E7" i="16"/>
  <c r="F107" i="13" l="1"/>
  <c r="E79" i="16" l="1"/>
  <c r="C23" i="16" l="1"/>
  <c r="C24" i="16"/>
  <c r="C25" i="16"/>
  <c r="C26" i="16"/>
  <c r="C27" i="16"/>
  <c r="C22" i="16"/>
  <c r="E75" i="16" l="1"/>
  <c r="E90" i="16"/>
  <c r="E89" i="16"/>
  <c r="E63" i="16"/>
  <c r="E62" i="16"/>
  <c r="E61" i="16"/>
  <c r="E60" i="16"/>
  <c r="F40" i="2"/>
  <c r="F37" i="2"/>
  <c r="F36" i="2"/>
  <c r="F35" i="2"/>
  <c r="F23" i="2"/>
  <c r="F22" i="2"/>
  <c r="F21" i="2"/>
  <c r="G21" i="2" s="1"/>
  <c r="F19" i="2"/>
  <c r="F18" i="2"/>
  <c r="F17" i="2"/>
  <c r="F15" i="2"/>
  <c r="E9" i="16"/>
  <c r="E57" i="16" s="1"/>
  <c r="E8" i="16"/>
  <c r="B4" i="16"/>
  <c r="C5" i="15" s="1"/>
  <c r="F13" i="2"/>
  <c r="A42" i="21" l="1"/>
  <c r="F116" i="2" l="1"/>
  <c r="F108" i="13"/>
  <c r="F23" i="13"/>
  <c r="F12" i="13"/>
  <c r="C137" i="16"/>
  <c r="G137" i="16" s="1"/>
  <c r="G138" i="16" s="1"/>
  <c r="F136" i="2" s="1"/>
  <c r="C51" i="15" l="1"/>
  <c r="C50" i="15"/>
  <c r="G136" i="2" l="1"/>
  <c r="J136" i="2" s="1"/>
  <c r="I136" i="2"/>
  <c r="C6" i="13" l="1"/>
  <c r="C6" i="17" s="1"/>
  <c r="E8" i="18" s="1"/>
  <c r="B11" i="18"/>
  <c r="B11" i="4" s="1"/>
  <c r="E3" i="18"/>
  <c r="E6" i="18"/>
  <c r="E5" i="18"/>
  <c r="E4" i="18"/>
  <c r="G11" i="17"/>
  <c r="G135" i="2"/>
  <c r="I135" i="2"/>
  <c r="J135" i="2" l="1"/>
  <c r="I11" i="17"/>
  <c r="J11" i="17" s="1"/>
  <c r="J24" i="17" s="1"/>
  <c r="K11" i="18" s="1"/>
  <c r="O11" i="18" s="1"/>
  <c r="R11" i="18" s="1"/>
  <c r="I113" i="2"/>
  <c r="G118" i="2"/>
  <c r="I118" i="2"/>
  <c r="G119" i="2"/>
  <c r="I119" i="2"/>
  <c r="D93" i="13"/>
  <c r="D94" i="13"/>
  <c r="R18" i="18" l="1"/>
  <c r="K11" i="4" s="1"/>
  <c r="K17" i="18"/>
  <c r="J119" i="2"/>
  <c r="J118" i="2"/>
  <c r="I116" i="2" l="1"/>
  <c r="G116" i="2"/>
  <c r="J116" i="2" s="1"/>
  <c r="F83" i="13" l="1"/>
  <c r="F71" i="13"/>
  <c r="F70" i="13"/>
  <c r="G121" i="16"/>
  <c r="G117" i="16"/>
  <c r="G79" i="16"/>
  <c r="G90" i="16"/>
  <c r="G89" i="16"/>
  <c r="G88" i="16"/>
  <c r="G87" i="16"/>
  <c r="G82" i="16"/>
  <c r="G81" i="16"/>
  <c r="G80" i="16"/>
  <c r="G63" i="16"/>
  <c r="G62" i="16"/>
  <c r="G61" i="16"/>
  <c r="G59" i="16"/>
  <c r="G58" i="16"/>
  <c r="G57" i="16"/>
  <c r="G49" i="16"/>
  <c r="G51" i="16"/>
  <c r="G50" i="16"/>
  <c r="G42" i="16"/>
  <c r="G44" i="16"/>
  <c r="G40" i="16"/>
  <c r="E24" i="16"/>
  <c r="G26" i="16"/>
  <c r="G22" i="16"/>
  <c r="G18" i="16"/>
  <c r="G16" i="16"/>
  <c r="G14" i="16"/>
  <c r="G24" i="16" l="1"/>
  <c r="E119" i="16"/>
  <c r="G119" i="16" s="1"/>
  <c r="F65" i="13"/>
  <c r="G91" i="16"/>
  <c r="F94" i="2" s="1"/>
  <c r="F91" i="13" s="1"/>
  <c r="G83" i="16"/>
  <c r="F93" i="2" s="1"/>
  <c r="F35" i="13"/>
  <c r="F22" i="13"/>
  <c r="F21" i="13"/>
  <c r="F20" i="13"/>
  <c r="F18" i="13"/>
  <c r="F17" i="13"/>
  <c r="F16" i="13"/>
  <c r="F14" i="13"/>
  <c r="E30" i="16" l="1"/>
  <c r="E41" i="16" s="1"/>
  <c r="G41" i="16" s="1"/>
  <c r="E15" i="16"/>
  <c r="E31" i="16"/>
  <c r="E43" i="16" s="1"/>
  <c r="E17" i="16"/>
  <c r="E25" i="16" s="1"/>
  <c r="G101" i="16"/>
  <c r="G100" i="16"/>
  <c r="G99" i="16"/>
  <c r="G95" i="16"/>
  <c r="G94" i="16"/>
  <c r="G93" i="16"/>
  <c r="G75" i="16"/>
  <c r="G74" i="16"/>
  <c r="G73" i="16"/>
  <c r="G69" i="16"/>
  <c r="G68" i="16"/>
  <c r="G67" i="16"/>
  <c r="G60" i="16"/>
  <c r="G32" i="16"/>
  <c r="G10" i="16"/>
  <c r="G9" i="16"/>
  <c r="G8" i="16"/>
  <c r="G7" i="16"/>
  <c r="C28" i="15"/>
  <c r="C27" i="15"/>
  <c r="C29" i="15"/>
  <c r="C52" i="15" s="1"/>
  <c r="C4" i="15"/>
  <c r="C26" i="15"/>
  <c r="C49" i="15" s="1"/>
  <c r="G30" i="16" l="1"/>
  <c r="E48" i="16"/>
  <c r="E55" i="16" s="1"/>
  <c r="G55" i="16" s="1"/>
  <c r="G25" i="16"/>
  <c r="E120" i="16"/>
  <c r="G120" i="16" s="1"/>
  <c r="G43" i="16"/>
  <c r="G45" i="16" s="1"/>
  <c r="E56" i="16"/>
  <c r="G56" i="16" s="1"/>
  <c r="G17" i="16"/>
  <c r="G15" i="16"/>
  <c r="E23" i="16"/>
  <c r="G23" i="16" s="1"/>
  <c r="G96" i="16"/>
  <c r="F111" i="2" s="1"/>
  <c r="G76" i="16"/>
  <c r="G102" i="16"/>
  <c r="F113" i="2" s="1"/>
  <c r="G113" i="2" s="1"/>
  <c r="J113" i="2" s="1"/>
  <c r="G70" i="16"/>
  <c r="G11" i="16"/>
  <c r="G31" i="16"/>
  <c r="G64" i="16" l="1"/>
  <c r="G48" i="16"/>
  <c r="G52" i="16" s="1"/>
  <c r="E118" i="16"/>
  <c r="G118" i="16" s="1"/>
  <c r="G122" i="16" s="1"/>
  <c r="F61" i="13" s="1"/>
  <c r="G33" i="16"/>
  <c r="F86" i="2"/>
  <c r="F85" i="13" s="1"/>
  <c r="F87" i="2"/>
  <c r="F86" i="13" s="1"/>
  <c r="F95" i="13"/>
  <c r="G27" i="16"/>
  <c r="F62" i="2" s="1"/>
  <c r="F65" i="2"/>
  <c r="F64" i="13" s="1"/>
  <c r="F14" i="2"/>
  <c r="F13" i="13" s="1"/>
  <c r="G19" i="16"/>
  <c r="F61" i="2" s="1"/>
  <c r="D119" i="13"/>
  <c r="I119" i="13" s="1"/>
  <c r="D95" i="13"/>
  <c r="I95" i="13" s="1"/>
  <c r="L66" i="13"/>
  <c r="D132" i="13"/>
  <c r="D131" i="13"/>
  <c r="D118" i="13"/>
  <c r="D117" i="13"/>
  <c r="D116" i="13"/>
  <c r="D115" i="13"/>
  <c r="D114" i="13"/>
  <c r="D113" i="13"/>
  <c r="D112" i="13"/>
  <c r="D111" i="13"/>
  <c r="D110" i="13"/>
  <c r="D108" i="13"/>
  <c r="D107" i="13"/>
  <c r="D88" i="13"/>
  <c r="D89" i="13"/>
  <c r="D91" i="13"/>
  <c r="D83" i="13"/>
  <c r="I83" i="13" s="1"/>
  <c r="D62" i="13"/>
  <c r="I62" i="13" s="1"/>
  <c r="D71" i="13"/>
  <c r="D70" i="13"/>
  <c r="D68" i="13"/>
  <c r="D67" i="13"/>
  <c r="D65" i="13"/>
  <c r="D64" i="13"/>
  <c r="D61" i="13"/>
  <c r="D40" i="13"/>
  <c r="D39" i="13"/>
  <c r="D38" i="13"/>
  <c r="D37" i="13"/>
  <c r="D35" i="13"/>
  <c r="D12" i="13"/>
  <c r="D13" i="13"/>
  <c r="D14" i="13"/>
  <c r="D16" i="13"/>
  <c r="D17" i="13" s="1"/>
  <c r="D20" i="13"/>
  <c r="D21" i="13"/>
  <c r="D22" i="13"/>
  <c r="D11" i="13"/>
  <c r="N46" i="13" l="1"/>
  <c r="L86" i="13" s="1"/>
  <c r="D86" i="13" s="1"/>
  <c r="F68" i="2"/>
  <c r="F68" i="13" s="1"/>
  <c r="F63" i="2"/>
  <c r="F62" i="13" s="1"/>
  <c r="G62" i="13" s="1"/>
  <c r="J62" i="13" s="1"/>
  <c r="D66" i="13"/>
  <c r="L85" i="13"/>
  <c r="D85" i="13" s="1"/>
  <c r="L41" i="13"/>
  <c r="D41" i="13" s="1"/>
  <c r="F66" i="2"/>
  <c r="G119" i="13"/>
  <c r="J119" i="13" s="1"/>
  <c r="G95" i="13"/>
  <c r="J95" i="13" s="1"/>
  <c r="D23" i="13"/>
  <c r="D18" i="13"/>
  <c r="G83" i="13"/>
  <c r="J83" i="13" s="1"/>
  <c r="D94" i="2"/>
  <c r="D93" i="2"/>
  <c r="D66" i="2"/>
  <c r="D86" i="2" s="1"/>
  <c r="G41" i="2"/>
  <c r="I41" i="2"/>
  <c r="G42" i="2"/>
  <c r="I42" i="2"/>
  <c r="L41" i="2"/>
  <c r="D36" i="2"/>
  <c r="D19" i="2"/>
  <c r="D17" i="2"/>
  <c r="D18" i="2" s="1"/>
  <c r="F67" i="2" l="1"/>
  <c r="F66" i="13"/>
  <c r="F67" i="13" s="1"/>
  <c r="J41" i="2"/>
  <c r="J42" i="2"/>
  <c r="B11" i="3" l="1"/>
  <c r="B12" i="3"/>
  <c r="I68" i="13" l="1"/>
  <c r="G107" i="13"/>
  <c r="G94" i="13"/>
  <c r="I131" i="13"/>
  <c r="I65" i="13"/>
  <c r="G41" i="13"/>
  <c r="G40" i="13"/>
  <c r="I108" i="13"/>
  <c r="G108" i="13"/>
  <c r="I94" i="13" l="1"/>
  <c r="J94" i="13" s="1"/>
  <c r="G38" i="13"/>
  <c r="I107" i="13"/>
  <c r="J107" i="13" s="1"/>
  <c r="G39" i="13"/>
  <c r="I39" i="13"/>
  <c r="I38" i="13"/>
  <c r="G65" i="13"/>
  <c r="J65" i="13" s="1"/>
  <c r="G131" i="13"/>
  <c r="J131" i="13" s="1"/>
  <c r="J108" i="13"/>
  <c r="J38" i="13" l="1"/>
  <c r="J39" i="13"/>
  <c r="I111" i="13"/>
  <c r="I112" i="13"/>
  <c r="I113" i="13"/>
  <c r="I114" i="13"/>
  <c r="I115" i="13"/>
  <c r="I116" i="13"/>
  <c r="I117" i="13"/>
  <c r="I118" i="13"/>
  <c r="G111" i="13"/>
  <c r="G112" i="13"/>
  <c r="G113" i="13"/>
  <c r="G114" i="13"/>
  <c r="G115" i="13"/>
  <c r="G116" i="13"/>
  <c r="G118" i="13"/>
  <c r="G117" i="13"/>
  <c r="G134" i="13"/>
  <c r="I132" i="13"/>
  <c r="G132" i="13"/>
  <c r="J118" i="13" l="1"/>
  <c r="J114" i="13"/>
  <c r="J116" i="13"/>
  <c r="J132" i="13"/>
  <c r="J112" i="13"/>
  <c r="J117" i="13"/>
  <c r="F133" i="13" s="1"/>
  <c r="G133" i="13" s="1"/>
  <c r="J133" i="13" s="1"/>
  <c r="J113" i="13"/>
  <c r="J115" i="13"/>
  <c r="J111" i="13"/>
  <c r="I134" i="13" l="1"/>
  <c r="J134" i="13" s="1"/>
  <c r="I93" i="13" l="1"/>
  <c r="G93" i="13"/>
  <c r="H40" i="13"/>
  <c r="I40" i="13" s="1"/>
  <c r="I37" i="13"/>
  <c r="G37" i="13"/>
  <c r="I35" i="13"/>
  <c r="G35" i="13"/>
  <c r="G134" i="2"/>
  <c r="I134" i="2"/>
  <c r="I133" i="2"/>
  <c r="G133" i="2"/>
  <c r="I132" i="2"/>
  <c r="G132" i="2"/>
  <c r="I68" i="2"/>
  <c r="I83" i="2"/>
  <c r="G83" i="2"/>
  <c r="I110" i="13"/>
  <c r="G110" i="13"/>
  <c r="I89" i="13"/>
  <c r="G89" i="13"/>
  <c r="I88" i="13"/>
  <c r="G88" i="13"/>
  <c r="I71" i="13"/>
  <c r="G71" i="13"/>
  <c r="I70" i="13"/>
  <c r="G70" i="13"/>
  <c r="H67" i="13"/>
  <c r="I67" i="13" s="1"/>
  <c r="H64" i="13"/>
  <c r="I64" i="13" s="1"/>
  <c r="I61" i="13"/>
  <c r="C30" i="13"/>
  <c r="C54" i="13" s="1"/>
  <c r="C29" i="13"/>
  <c r="C53" i="13" s="1"/>
  <c r="C28" i="13"/>
  <c r="C52" i="13" s="1"/>
  <c r="C27" i="13"/>
  <c r="C51" i="13" s="1"/>
  <c r="C26" i="13"/>
  <c r="C50" i="13" s="1"/>
  <c r="I22" i="13"/>
  <c r="G22" i="13"/>
  <c r="G21" i="13"/>
  <c r="H20" i="13"/>
  <c r="I20" i="13" s="1"/>
  <c r="G20" i="13"/>
  <c r="H15" i="13"/>
  <c r="I15" i="13" s="1"/>
  <c r="G15" i="13"/>
  <c r="H14" i="13"/>
  <c r="I14" i="13" s="1"/>
  <c r="G14" i="13"/>
  <c r="H13" i="13"/>
  <c r="I13" i="13" s="1"/>
  <c r="G13" i="13"/>
  <c r="H12" i="13"/>
  <c r="I12" i="13" s="1"/>
  <c r="G12" i="13"/>
  <c r="H11" i="13"/>
  <c r="I11" i="13" s="1"/>
  <c r="G11" i="13"/>
  <c r="G16" i="2"/>
  <c r="N38" i="2"/>
  <c r="D87" i="2" s="1"/>
  <c r="L38" i="2"/>
  <c r="D44" i="2" s="1"/>
  <c r="I90" i="2"/>
  <c r="I91" i="2"/>
  <c r="G90" i="2"/>
  <c r="G91" i="2"/>
  <c r="I63" i="2"/>
  <c r="I94" i="2"/>
  <c r="I93" i="2"/>
  <c r="G22" i="2"/>
  <c r="J83" i="2" l="1"/>
  <c r="J134" i="2"/>
  <c r="J133" i="2"/>
  <c r="J132" i="2"/>
  <c r="J90" i="2"/>
  <c r="J93" i="13"/>
  <c r="J89" i="13"/>
  <c r="J71" i="13"/>
  <c r="J40" i="13"/>
  <c r="J88" i="13"/>
  <c r="G23" i="13"/>
  <c r="J70" i="13"/>
  <c r="G16" i="13"/>
  <c r="J15" i="13"/>
  <c r="J37" i="13"/>
  <c r="J35" i="13"/>
  <c r="I41" i="13"/>
  <c r="J41" i="13" s="1"/>
  <c r="I23" i="13"/>
  <c r="J91" i="2"/>
  <c r="G85" i="13"/>
  <c r="I85" i="13"/>
  <c r="I66" i="13"/>
  <c r="J12" i="13"/>
  <c r="G18" i="13"/>
  <c r="J22" i="13"/>
  <c r="J110" i="13"/>
  <c r="H21" i="13"/>
  <c r="I21" i="13" s="1"/>
  <c r="J21" i="13" s="1"/>
  <c r="J13" i="13"/>
  <c r="C77" i="13"/>
  <c r="C125" i="13" s="1"/>
  <c r="C101" i="13"/>
  <c r="C76" i="13"/>
  <c r="C124" i="13" s="1"/>
  <c r="C100" i="13"/>
  <c r="C75" i="13"/>
  <c r="C123" i="13" s="1"/>
  <c r="C99" i="13"/>
  <c r="J20" i="13"/>
  <c r="C98" i="13"/>
  <c r="C74" i="13"/>
  <c r="C122" i="13" s="1"/>
  <c r="G86" i="13"/>
  <c r="I86" i="13"/>
  <c r="J11" i="13"/>
  <c r="J14" i="13"/>
  <c r="C102" i="13"/>
  <c r="C78" i="13"/>
  <c r="C126" i="13" s="1"/>
  <c r="I18" i="13"/>
  <c r="I91" i="13"/>
  <c r="I16" i="13"/>
  <c r="J16" i="13" l="1"/>
  <c r="J23" i="13"/>
  <c r="J18" i="13"/>
  <c r="J85" i="13"/>
  <c r="J86" i="13"/>
  <c r="I17" i="13"/>
  <c r="G17" i="13"/>
  <c r="I36" i="2"/>
  <c r="I35" i="2"/>
  <c r="G35" i="2"/>
  <c r="I11" i="2"/>
  <c r="G11" i="2"/>
  <c r="G110" i="2"/>
  <c r="I110" i="2"/>
  <c r="I84" i="2"/>
  <c r="G84" i="2"/>
  <c r="I117" i="2"/>
  <c r="G117" i="2"/>
  <c r="I115" i="2"/>
  <c r="G115" i="2"/>
  <c r="I114" i="2"/>
  <c r="G114" i="2"/>
  <c r="I112" i="2"/>
  <c r="G112" i="2"/>
  <c r="I111" i="2"/>
  <c r="G111" i="2"/>
  <c r="I109" i="2"/>
  <c r="G109" i="2"/>
  <c r="I108" i="2"/>
  <c r="G108" i="2"/>
  <c r="J17" i="13" l="1"/>
  <c r="J24" i="13" s="1"/>
  <c r="J35" i="2"/>
  <c r="J11" i="2"/>
  <c r="J110" i="2"/>
  <c r="G36" i="2"/>
  <c r="J36" i="2" s="1"/>
  <c r="J117" i="2"/>
  <c r="J84" i="2"/>
  <c r="J108" i="2"/>
  <c r="J109" i="2"/>
  <c r="J115" i="2"/>
  <c r="J112" i="2"/>
  <c r="J111" i="2"/>
  <c r="J114" i="2"/>
  <c r="E127" i="8"/>
  <c r="E128" i="8"/>
  <c r="I62" i="2"/>
  <c r="G12" i="2"/>
  <c r="G14" i="2"/>
  <c r="I89" i="2"/>
  <c r="G89" i="2"/>
  <c r="I87" i="2"/>
  <c r="I71" i="2"/>
  <c r="G71" i="2"/>
  <c r="I70" i="2"/>
  <c r="G70" i="2"/>
  <c r="I23" i="2"/>
  <c r="H21" i="2"/>
  <c r="G23" i="2"/>
  <c r="J34" i="13" l="1"/>
  <c r="J48" i="13" s="1"/>
  <c r="J58" i="13" s="1"/>
  <c r="I21" i="2"/>
  <c r="J21" i="2" s="1"/>
  <c r="H22" i="2"/>
  <c r="I22" i="2" s="1"/>
  <c r="J22" i="2" s="1"/>
  <c r="J23" i="2"/>
  <c r="J89" i="2"/>
  <c r="G87" i="2"/>
  <c r="J87" i="2" s="1"/>
  <c r="J70" i="2"/>
  <c r="J71" i="2"/>
  <c r="G40" i="2" l="1"/>
  <c r="I40" i="2"/>
  <c r="I17" i="2" l="1"/>
  <c r="G17" i="2"/>
  <c r="J40" i="2"/>
  <c r="J17" i="2" l="1"/>
  <c r="I86" i="2" l="1"/>
  <c r="G86" i="2"/>
  <c r="E70" i="8"/>
  <c r="J86" i="2" l="1"/>
  <c r="I44" i="2"/>
  <c r="G44" i="2"/>
  <c r="E45" i="8"/>
  <c r="E43" i="8"/>
  <c r="E57" i="8"/>
  <c r="E55" i="8"/>
  <c r="E24" i="8"/>
  <c r="E22" i="8"/>
  <c r="E10" i="8"/>
  <c r="E9" i="8"/>
  <c r="E8" i="8"/>
  <c r="H67" i="2"/>
  <c r="I67" i="2" s="1"/>
  <c r="H65" i="2"/>
  <c r="H43" i="2"/>
  <c r="H37" i="2"/>
  <c r="H16" i="2"/>
  <c r="I16" i="2" s="1"/>
  <c r="J16" i="2" s="1"/>
  <c r="H15" i="2"/>
  <c r="I15" i="2" s="1"/>
  <c r="H14" i="2"/>
  <c r="I14" i="2" s="1"/>
  <c r="J14" i="2" s="1"/>
  <c r="H13" i="2"/>
  <c r="I13" i="2" s="1"/>
  <c r="H12" i="2"/>
  <c r="I12" i="2" s="1"/>
  <c r="J12" i="2" s="1"/>
  <c r="G15" i="2"/>
  <c r="G13" i="2"/>
  <c r="J15" i="2" l="1"/>
  <c r="J13" i="2"/>
  <c r="J44" i="2"/>
  <c r="I37" i="2"/>
  <c r="I43" i="2"/>
  <c r="G43" i="2"/>
  <c r="I66" i="2"/>
  <c r="I18" i="2" l="1"/>
  <c r="G18" i="2"/>
  <c r="J43" i="2"/>
  <c r="J18" i="2" l="1"/>
  <c r="I61" i="2"/>
  <c r="I39" i="2"/>
  <c r="G39" i="2"/>
  <c r="J39" i="2" l="1"/>
  <c r="E134" i="8"/>
  <c r="C134" i="8"/>
  <c r="C133" i="8"/>
  <c r="G133" i="8" s="1"/>
  <c r="G134" i="8" l="1"/>
  <c r="G135" i="8" s="1"/>
  <c r="I65" i="2" l="1"/>
  <c r="I19" i="2" l="1"/>
  <c r="G19" i="2"/>
  <c r="G37" i="2"/>
  <c r="J37" i="2" s="1"/>
  <c r="J19" i="2" l="1"/>
  <c r="J24" i="2" s="1"/>
  <c r="G78" i="8"/>
  <c r="G45" i="8" l="1"/>
  <c r="G43" i="8"/>
  <c r="G44" i="8"/>
  <c r="G42" i="8"/>
  <c r="E38" i="8"/>
  <c r="G38" i="8" s="1"/>
  <c r="E36" i="8"/>
  <c r="G36" i="8" s="1"/>
  <c r="G37" i="8"/>
  <c r="G35" i="8"/>
  <c r="G46" i="8" l="1"/>
  <c r="G39" i="8"/>
  <c r="I46" i="8" l="1"/>
  <c r="E61" i="8"/>
  <c r="G61" i="8" s="1"/>
  <c r="G24" i="8"/>
  <c r="G22" i="8"/>
  <c r="G8" i="8"/>
  <c r="G21" i="8"/>
  <c r="E17" i="8"/>
  <c r="G17" i="8" s="1"/>
  <c r="E15" i="8"/>
  <c r="G15" i="8" s="1"/>
  <c r="E14" i="8"/>
  <c r="G14" i="8" s="1"/>
  <c r="G10" i="8"/>
  <c r="G9" i="8"/>
  <c r="G129" i="8"/>
  <c r="G128" i="8"/>
  <c r="G127" i="8"/>
  <c r="G123" i="8"/>
  <c r="G122" i="8" s="1"/>
  <c r="G121" i="8" s="1"/>
  <c r="G120" i="8" s="1"/>
  <c r="G119" i="8" s="1"/>
  <c r="G118" i="8" s="1"/>
  <c r="G114" i="8"/>
  <c r="G112" i="8"/>
  <c r="G110" i="8"/>
  <c r="G106" i="8"/>
  <c r="E105" i="8"/>
  <c r="E113" i="8" s="1"/>
  <c r="G113" i="8" s="1"/>
  <c r="G104" i="8"/>
  <c r="E103" i="8"/>
  <c r="E111" i="8" s="1"/>
  <c r="G111" i="8" s="1"/>
  <c r="E102" i="8"/>
  <c r="G102" i="8" s="1"/>
  <c r="E98" i="8"/>
  <c r="G98" i="8" s="1"/>
  <c r="E97" i="8"/>
  <c r="G97" i="8" s="1"/>
  <c r="G96" i="8"/>
  <c r="G95" i="8"/>
  <c r="E94" i="8"/>
  <c r="G94" i="8" s="1"/>
  <c r="G90" i="8"/>
  <c r="E89" i="8"/>
  <c r="G89" i="8" s="1"/>
  <c r="G88" i="8"/>
  <c r="G87" i="8"/>
  <c r="G86" i="8"/>
  <c r="E85" i="8"/>
  <c r="G85" i="8" s="1"/>
  <c r="G81" i="8"/>
  <c r="G80" i="8"/>
  <c r="G79" i="8"/>
  <c r="G73" i="8"/>
  <c r="G72" i="8"/>
  <c r="G71" i="8"/>
  <c r="G70" i="8"/>
  <c r="C65" i="8"/>
  <c r="C63" i="8"/>
  <c r="G62" i="8" s="1"/>
  <c r="G57" i="8"/>
  <c r="G56" i="8"/>
  <c r="G55" i="8"/>
  <c r="E51" i="8"/>
  <c r="G51" i="8" s="1"/>
  <c r="G50" i="8"/>
  <c r="E49" i="8"/>
  <c r="G49" i="8" s="1"/>
  <c r="G48" i="8"/>
  <c r="E31" i="8"/>
  <c r="G31" i="8" s="1"/>
  <c r="G30" i="8"/>
  <c r="E29" i="8"/>
  <c r="G29" i="8" s="1"/>
  <c r="E28" i="8"/>
  <c r="G28" i="8" s="1"/>
  <c r="G23" i="8"/>
  <c r="G16" i="8"/>
  <c r="B5" i="8"/>
  <c r="G61" i="13" l="1"/>
  <c r="J61" i="13" s="1"/>
  <c r="G74" i="8"/>
  <c r="G93" i="2" s="1"/>
  <c r="J93" i="2" s="1"/>
  <c r="C64" i="8"/>
  <c r="G63" i="8" s="1"/>
  <c r="G82" i="8"/>
  <c r="G65" i="8"/>
  <c r="G105" i="8"/>
  <c r="G99" i="8"/>
  <c r="G91" i="8"/>
  <c r="G32" i="8"/>
  <c r="G18" i="8"/>
  <c r="G58" i="8"/>
  <c r="G130" i="8"/>
  <c r="G63" i="2" s="1"/>
  <c r="J63" i="2" s="1"/>
  <c r="G25" i="8"/>
  <c r="G103" i="8"/>
  <c r="G124" i="8"/>
  <c r="G11" i="8"/>
  <c r="G52" i="8"/>
  <c r="G115" i="8"/>
  <c r="G67" i="2" l="1"/>
  <c r="J67" i="2" s="1"/>
  <c r="G107" i="8"/>
  <c r="G65" i="2" s="1"/>
  <c r="J65" i="2" s="1"/>
  <c r="G94" i="2"/>
  <c r="J94" i="2" s="1"/>
  <c r="G91" i="13"/>
  <c r="J91" i="13" s="1"/>
  <c r="G62" i="2"/>
  <c r="J62" i="2" s="1"/>
  <c r="G61" i="2"/>
  <c r="J61" i="2" s="1"/>
  <c r="G64" i="8"/>
  <c r="G66" i="8" s="1"/>
  <c r="C30" i="2"/>
  <c r="C54" i="2" s="1"/>
  <c r="C27" i="2"/>
  <c r="C51" i="2" s="1"/>
  <c r="C28" i="2"/>
  <c r="C52" i="2" s="1"/>
  <c r="C29" i="2"/>
  <c r="C53" i="2" s="1"/>
  <c r="C26" i="2"/>
  <c r="C50" i="2" s="1"/>
  <c r="G66" i="2" l="1"/>
  <c r="J66" i="2" s="1"/>
  <c r="G67" i="13"/>
  <c r="J67" i="13" s="1"/>
  <c r="G66" i="13"/>
  <c r="J66" i="13" s="1"/>
  <c r="G68" i="13"/>
  <c r="J68" i="13" s="1"/>
  <c r="G68" i="2"/>
  <c r="J68" i="2" s="1"/>
  <c r="G64" i="13"/>
  <c r="J64" i="13" s="1"/>
  <c r="C102" i="2"/>
  <c r="C78" i="2"/>
  <c r="C126" i="2" s="1"/>
  <c r="C99" i="2"/>
  <c r="C75" i="2"/>
  <c r="C123" i="2" s="1"/>
  <c r="C100" i="2"/>
  <c r="C76" i="2"/>
  <c r="C124" i="2" s="1"/>
  <c r="C101" i="2"/>
  <c r="C77" i="2"/>
  <c r="C125" i="2" s="1"/>
  <c r="C98" i="2"/>
  <c r="C74" i="2"/>
  <c r="C122" i="2" s="1"/>
  <c r="J72" i="13" l="1"/>
  <c r="J82" i="13" s="1"/>
  <c r="J96" i="13" s="1"/>
  <c r="J106" i="13" s="1"/>
  <c r="B10" i="4"/>
  <c r="E6" i="3"/>
  <c r="E5" i="4" s="1"/>
  <c r="J120" i="13" l="1"/>
  <c r="J130" i="13" s="1"/>
  <c r="J144" i="13" s="1"/>
  <c r="K12" i="3" s="1"/>
  <c r="J34" i="2"/>
  <c r="J48" i="2" l="1"/>
  <c r="J58" i="2" l="1"/>
  <c r="E3" i="3"/>
  <c r="J72" i="2" l="1"/>
  <c r="J82" i="2" s="1"/>
  <c r="J96" i="2" s="1"/>
  <c r="E5" i="3"/>
  <c r="J106" i="2" l="1"/>
  <c r="J120" i="2" s="1"/>
  <c r="E4" i="4"/>
  <c r="E4" i="3"/>
  <c r="J130" i="2" l="1"/>
  <c r="J144" i="2" s="1"/>
  <c r="K11" i="3" s="1"/>
  <c r="K15" i="3" s="1"/>
  <c r="H17" i="22" s="1"/>
  <c r="G23" i="22" s="1"/>
  <c r="E3" i="4"/>
  <c r="P19" i="22" l="1"/>
  <c r="P20" i="22" s="1"/>
  <c r="F27" i="22"/>
  <c r="I27" i="22" s="1"/>
  <c r="O15" i="3" s="1"/>
  <c r="B8" i="7"/>
  <c r="B13" i="7" s="1"/>
  <c r="K22" i="3" l="1"/>
  <c r="R15" i="3" l="1"/>
  <c r="R23" i="3" l="1"/>
  <c r="K10" i="4" s="1"/>
  <c r="K14" i="4" s="1"/>
  <c r="K15" i="4" s="1"/>
  <c r="Y15" i="4" s="1"/>
  <c r="F1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E137" authorId="0" shapeId="0" xr:uid="{00000000-0006-0000-0700-000001000000}">
      <text>
        <r>
          <rPr>
            <sz val="9"/>
            <color indexed="81"/>
            <rFont val="Tahoma"/>
            <family val="2"/>
          </rPr>
          <t>ป้อนค่าส่วนยุบตัวดังนี้
                    แนวเก่า           แนวใหม่
ทราย              1.40               1.45
ดิน,ดินปนทราย  1.60               1.70
ดินเหนียว         1.85               1.90</t>
        </r>
      </text>
    </comment>
  </commentList>
</comments>
</file>

<file path=xl/sharedStrings.xml><?xml version="1.0" encoding="utf-8"?>
<sst xmlns="http://schemas.openxmlformats.org/spreadsheetml/2006/main" count="5786" uniqueCount="2361">
  <si>
    <t>แบบแสดงรายการ  ปริมาณงาน  และราคา</t>
  </si>
  <si>
    <t>กลุ่มงาน / งาน</t>
  </si>
  <si>
    <t>ชื่อโครงการ / งานก่อสร้าง</t>
  </si>
  <si>
    <t>สถานที่ก่อสร้าง</t>
  </si>
  <si>
    <t>แบบเลขที่</t>
  </si>
  <si>
    <t xml:space="preserve">หน่วยงานเจ้าของโครงการ 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</si>
  <si>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</si>
  <si>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</si>
  <si>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</si>
  <si>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</si>
  <si>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</si>
  <si>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</si>
  <si>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</si>
  <si>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</si>
  <si>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</si>
  <si>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</si>
  <si>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</si>
  <si>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</si>
  <si>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รวมค่าวัสดุและค่าแรงงาน</t>
  </si>
  <si>
    <t>ตร.ม.</t>
  </si>
  <si>
    <t>ชุด</t>
  </si>
  <si>
    <t>ม.</t>
  </si>
  <si>
    <t>-</t>
  </si>
  <si>
    <t>แบบ ปร. 5 (ก)</t>
  </si>
  <si>
    <t>แบบ  ปร. 4   ที่แนบ   มีจำนวน</t>
  </si>
  <si>
    <t>หน้า</t>
  </si>
  <si>
    <t>ค่างานต้นทุน</t>
  </si>
  <si>
    <t>Factor F</t>
  </si>
  <si>
    <t>ค่าก่อสร้าง</t>
  </si>
  <si>
    <t>เงื่อนไขการใช้ตาราง  Factor F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</si>
  <si>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</si>
  <si>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</si>
  <si>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</si>
  <si>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</si>
  <si>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</t>
  </si>
  <si>
    <t>□</t>
  </si>
  <si>
    <t>ขนาดหรือเนื้อที่อาคาร</t>
  </si>
  <si>
    <t>เฉลี่ย</t>
  </si>
  <si>
    <t>แบบ ปร. 6</t>
  </si>
  <si>
    <t>แบบ  ปร. 4  และ ปร.5   ที่แนบ   มีจำนวน</t>
  </si>
  <si>
    <t>สรุป</t>
  </si>
  <si>
    <t>รวมค่าก่อสร้างทั้งโครงการ / งานก่อสร้าง</t>
  </si>
  <si>
    <t>ประมาณการ</t>
  </si>
  <si>
    <t xml:space="preserve"> </t>
  </si>
  <si>
    <t>เมตร</t>
  </si>
  <si>
    <t>ยกยอดไป</t>
  </si>
  <si>
    <t>ยกยอดมา</t>
  </si>
  <si>
    <t>ท่อน</t>
  </si>
  <si>
    <t>งานระบบไฟฟ้า</t>
  </si>
  <si>
    <t>อัน</t>
  </si>
  <si>
    <t xml:space="preserve">   - ไม้คร่าว</t>
  </si>
  <si>
    <t>ตะปู</t>
  </si>
  <si>
    <t>ลบ.ม.</t>
  </si>
  <si>
    <t>กก.</t>
  </si>
  <si>
    <t>ลวดผูกเหล็ก</t>
  </si>
  <si>
    <t>บาท</t>
  </si>
  <si>
    <t>งานสถาปัตยกรรม</t>
  </si>
  <si>
    <t>งานหลังคา</t>
  </si>
  <si>
    <t>แผ่น</t>
  </si>
  <si>
    <t>ตัว</t>
  </si>
  <si>
    <t>การคำนวณหาค่า Factor F ที่อยู่ระหว่างช่วงของค่างานต้นทุน (โดยวิธีใช้สูตร)</t>
  </si>
  <si>
    <t>ค่า Factor F ของค่างานต้นทุน A = D-{(D-E) * (A-B)/(C-B)}</t>
  </si>
  <si>
    <t xml:space="preserve">      เมื่อ   </t>
  </si>
  <si>
    <t xml:space="preserve">     A = ค่างานต้นทุนที่ต้องการหาค่า Factor F</t>
  </si>
  <si>
    <t>                B = ค่างานต้นทุนขั้นต่ำในช่วงที่ A อยู่</t>
  </si>
  <si>
    <t>                C = ค่างานต้นทุนขั้นสูงในช่วงที่ A อยู่</t>
  </si>
  <si>
    <t>                D = ค่า Factor F ของค่างานต้นทุน B</t>
  </si>
  <si>
    <t>                E = ค่า Factor F ของค่างานต้นทุน C</t>
  </si>
  <si>
    <t>A</t>
  </si>
  <si>
    <t>B</t>
  </si>
  <si>
    <t>C</t>
  </si>
  <si>
    <t>D</t>
  </si>
  <si>
    <t>E</t>
  </si>
  <si>
    <t>แทนสูตร</t>
  </si>
  <si>
    <t>หลักเกณฑ์และตารางคำนวณหาค่าวัสดุมวลรวมต่อหน่วย</t>
  </si>
  <si>
    <t>โครงการ :</t>
  </si>
  <si>
    <t>สำนักงาน อบต.ควนกาหลง</t>
  </si>
  <si>
    <t>สถานที่ :</t>
  </si>
  <si>
    <t>ม.10  ต.ควนกาหลง  อ.ควนกาหลง  จ.สตูล</t>
  </si>
  <si>
    <t>วันที่ :</t>
  </si>
  <si>
    <t>1. คอนกรีตส่วนผสม 1 : 3 : 5 (คอนกรีตหยาบ)</t>
  </si>
  <si>
    <t xml:space="preserve"> - ปูนซีเมนต์ปอร์ตแลนด์ (มอก. 15/2514)</t>
  </si>
  <si>
    <t xml:space="preserve"> =</t>
  </si>
  <si>
    <t xml:space="preserve"> - ทรายหยาบ</t>
  </si>
  <si>
    <t xml:space="preserve"> - หินย่อย</t>
  </si>
  <si>
    <t>บาท/ลบ.ม.</t>
  </si>
  <si>
    <t>2. พื้นปูกระเบื้องเคลือบขาวขนาด 8"x8"</t>
  </si>
  <si>
    <t xml:space="preserve"> - กระเบื้องเคลือบขาว 8"x8"(25+3 แผ่น)</t>
  </si>
  <si>
    <t xml:space="preserve"> - ปูนซีเมนต์ผสม(Silica Cement)</t>
  </si>
  <si>
    <t xml:space="preserve"> - ปูนซีเมนต์ขาวยาแนว</t>
  </si>
  <si>
    <t>*** 1 ถุง 1 กก. ราคา 25 บาท</t>
  </si>
  <si>
    <t>บาท/ตร.ม.</t>
  </si>
  <si>
    <t>3. ผนังก่อมอญ (อิฐแดง 4 รู) ครึ่งแผ่น</t>
  </si>
  <si>
    <t xml:space="preserve"> - อิฐแดง 4 รู  ขนาด 6.5 x 9 x 19 ซม.</t>
  </si>
  <si>
    <t>ก้อน</t>
  </si>
  <si>
    <t xml:space="preserve"> - น้ำยาผสมปูนก่อ</t>
  </si>
  <si>
    <t>4. ผนังบุกระเบื้องเคลือบสีธรรมดาขนาด 8"x8"</t>
  </si>
  <si>
    <t xml:space="preserve"> - กระเบื้องเคลือบขาว 8"x8"(25+1 แผ่น)</t>
  </si>
  <si>
    <t xml:space="preserve"> - ทรายละเอียด</t>
  </si>
  <si>
    <t>5. ผนังบุหินทราย ขนาด 5x20 ซม.</t>
  </si>
  <si>
    <t xml:space="preserve"> - แผ่นหินทราย 5x20 ซม.</t>
  </si>
  <si>
    <t>=</t>
  </si>
  <si>
    <t>*** 1 ตร.ม. ราคา 200 บาท</t>
  </si>
  <si>
    <t xml:space="preserve"> - ปูนซีเมนต์ขาว+สีฝุ่น</t>
  </si>
  <si>
    <t>6. ปูนฉาบผิวเรียบ (หนา 1.5 ซม.เผื่อวัสดุเสียหายแล้ว)</t>
  </si>
  <si>
    <t xml:space="preserve"> - น้ำยาผสมปูนฉาบ</t>
  </si>
  <si>
    <t>7. ทับหลัง ค.ส.ล.+เสาเอ็น ค.ส.ล. (ความยาว 1.00 ม.)</t>
  </si>
  <si>
    <t xml:space="preserve"> - คอนกรีตโครงสร้าง</t>
  </si>
  <si>
    <t xml:space="preserve"> - เหล็ก RB6</t>
  </si>
  <si>
    <t xml:space="preserve"> - ไม้แบบ</t>
  </si>
  <si>
    <t xml:space="preserve"> - ค่าตะปู</t>
  </si>
  <si>
    <t xml:space="preserve"> - ค่าลวดผูกเหล็ก</t>
  </si>
  <si>
    <t>บาท/ม.</t>
  </si>
  <si>
    <t>8. ฝ้าเพดานแผ่นยิบซั่มบอร์ดหนา  9 มม.ขนาด 1.20x2.40 ม.</t>
  </si>
  <si>
    <t>โครงคร่าวเหล็กชุบสังกะสี @ 0.60 ม.</t>
  </si>
  <si>
    <t xml:space="preserve"> - แผ่นยิบซั่มบอร์ดหนา 9 มม. ขนาด 1.20 x 2.40 ม. </t>
  </si>
  <si>
    <t xml:space="preserve"> - โครงคร่าวเหล็กชุบสังกะสี(92 x 0.55 มม.)</t>
  </si>
  <si>
    <t xml:space="preserve"> - ตะปูเกลียว</t>
  </si>
  <si>
    <t xml:space="preserve"> - ฉาบรอยต่อ</t>
  </si>
  <si>
    <t>9. ฝ้าเพดานแผ่นยิบซั่มบอร์ดหนา  9 มม.ขนาด 1.20x2.40 ม.</t>
  </si>
  <si>
    <t>กันชื้นโครงคร่าวเหล็กชุบสังกะสี @ 0.60 ม.</t>
  </si>
  <si>
    <t>10. พื้นผิวหินขัด</t>
  </si>
  <si>
    <t xml:space="preserve"> - ปูนซีเมนต์ขาว</t>
  </si>
  <si>
    <t>*** 1 ถุง 20 กก. ราคา 200 บาท</t>
  </si>
  <si>
    <t xml:space="preserve"> - หินเกล็ดเบอร์ 2.5+ 3+4</t>
  </si>
  <si>
    <t xml:space="preserve"> - สีฝุ่น</t>
  </si>
  <si>
    <t xml:space="preserve"> - WAX</t>
  </si>
  <si>
    <t>11. พื้นทรายล้าง</t>
  </si>
  <si>
    <t xml:space="preserve"> - กรวดน้ำจืด</t>
  </si>
  <si>
    <t>12.ผนังก่อซีเมนต์บล็อคขนาด 0.07x0.19x0.39 ม.</t>
  </si>
  <si>
    <t xml:space="preserve"> - ซีเมนต์บล็อค (12.5 แผ่น +4%)</t>
  </si>
  <si>
    <t xml:space="preserve"> - น้ำผสมคอนกรีต</t>
  </si>
  <si>
    <t>ลิตร</t>
  </si>
  <si>
    <t>13.ผนังก่อซีเมนต์บล็อคกันฝน ขนาด 0.07x0.19x0.39 ม.</t>
  </si>
  <si>
    <t>14.  คอนกรีตเททับหน้าพื้นหนา 5 ซม.(รวมเหล็กเสริมพื้น 6 มม.@ 0.20 ม.#)</t>
  </si>
  <si>
    <t xml:space="preserve"> - หินเบอร์ 1-2</t>
  </si>
  <si>
    <t xml:space="preserve"> - เหล็กเสริม RB dir 6 มม.</t>
  </si>
  <si>
    <t xml:space="preserve"> - ลวดผูกเหล็กเสริม</t>
  </si>
  <si>
    <t>15. ปูนทรายพื้นผิวซีเมนต์ขัดมัน (หนา 3 ซม.)</t>
  </si>
  <si>
    <t xml:space="preserve"> - น้ำผสมปูน</t>
  </si>
  <si>
    <t xml:space="preserve"> คอนกรีตผสมเสร็จรูปลูกบาศก์ 210 กก./ตร.ซม. และ รูปทรงกระบอก 180 กก./ตร.ซม. ตราซีแพค</t>
  </si>
  <si>
    <t xml:space="preserve"> คอนกรีตผสมเสร็จรูปลูกบาศก์ 240 กก./ตร.ซม. และรูปทรงกระบอก 210 กก./ตร.ซม. ตราซีแพค</t>
  </si>
  <si>
    <t xml:space="preserve"> คอนกรีตผสมเสร็จรูปลูกบาศก์ 280 กก./ตร.ซม. และ รูปทรงกระบอก 240 กก./ตร.ซม. ตราซีเแพค</t>
  </si>
  <si>
    <t xml:space="preserve"> เหล็กเส้นกลมผิวเรียบ SR.24 ยาว 10 เมตร ศก. 6 มม.</t>
  </si>
  <si>
    <t>ตัน</t>
  </si>
  <si>
    <t xml:space="preserve"> เหล็กเส้นกลมผิวเรียบ SR.24 ยาว 10 เมตร ศก. 9 มม.</t>
  </si>
  <si>
    <t xml:space="preserve"> เหล็กเส้นกลมผิวเรียบ SR.24 ยาว 10 เมตร ศก. 12 มม.</t>
  </si>
  <si>
    <t xml:space="preserve"> เหล็กเส้นกลมผิวเรียบ SR.24 ยาว 10 เมตร ศก. 15 มม.</t>
  </si>
  <si>
    <t xml:space="preserve"> ลวดผูกเหล็ก ศก. 1.25 มม. (เบอร์ 18)</t>
  </si>
  <si>
    <t xml:space="preserve"> เหล็กฉาก หนา 4 มม. ยาว 6 เมตร ขนาด 40 x 40 มม. น้ำหนัก 14.5 กก.</t>
  </si>
  <si>
    <t xml:space="preserve"> เหล็กตัวซี (Light Lip Channel Steel) หนา 2.3 มม. ยาว 6 เมตร ขนาด 75 x 45 x 15 มม. น้ำหนัก 21 กก./ท่อน</t>
  </si>
  <si>
    <t xml:space="preserve"> เหล็กตัวซี (Light Lip Channel Steel) หนา 2.3 มม. ยาว 6 เมตร ขนาด 75 x 45 x 15 มม. น้ำหนัก 15 -16 กก.</t>
  </si>
  <si>
    <t xml:space="preserve"> เหล็กตัวซี (Light Lip Channel Steel) หนา 2.3 มม. ยาว 6 เมตร ขนาด 100 x 50 x 20 มม. น้ำหนัก 20 กก.</t>
  </si>
  <si>
    <t xml:space="preserve"> ตะแกรงเหล็กเส้นกลมผิวเรียบ สี่เหลี่ยมจัตุรัส ศก. 4.0 มม. ขนาดตาราง 0.20 x 0.20 ม.</t>
  </si>
  <si>
    <t xml:space="preserve"> ท่อเหล็กกลวงสี่เหลี่ยมจัตุรัส หนา 1.2 มม. ขนาด 3/4" x 3/4" ยาว 6 เมตร</t>
  </si>
  <si>
    <t xml:space="preserve"> ท่อเหล็กกลวงสี่เหลี่ยมจัตุรัส หนา 1.2 มม. ขนาด 1" x 1" ยาว 6 เมตร</t>
  </si>
  <si>
    <t xml:space="preserve"> ท่อเหล็กเคลือบสังกะสี รวมข้อต่อตรง 1 อัน ประเภท BS-M ยาว 6 เมตร ศก. 1/2 นิ้ว</t>
  </si>
  <si>
    <t xml:space="preserve"> ท่อเหล็กเคลือบสังกะสี รวมข้อต่อตรง 1 อัน ประเภท BS-M ยาว 6 เมตร ศก. 3/4 นิ้ว</t>
  </si>
  <si>
    <t xml:space="preserve"> ท่อเหล็กเคลือบสังกะสี รวมข้อต่อตรง 1 อัน ประเภท BS-M ยาว 6 เมตร ศก. 1นิ้ว</t>
  </si>
  <si>
    <t xml:space="preserve"> ท่อ พีวีซี แข็ง ท่อประปา ชนิดปลายธรรมดา ชั้น 13.5 ยาว 4 เมตร เส้นผ่านศูนย์กลาง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</si>
  <si>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3/4"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</si>
  <si>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</si>
  <si>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 1/4"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</si>
  <si>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</si>
  <si>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</si>
  <si>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2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</si>
  <si>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3"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</si>
  <si>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4" ตราท่อน้ำไทย</t>
  </si>
  <si>
    <t xml:space="preserve"> ข้อต่อท่อ พีวีซี ตรง สำหรับใช้กับท่อรับแรงดัน เส้นผ่านศูนย์กลาง 1/2" ตราท่อน้ำไทย</t>
  </si>
  <si>
    <t xml:space="preserve"> ข้อต่อท่อ พีวีซี ตรง สำหรับใช้กับท่อรับแรงดัน เส้นผ่านศูนย์กลาง 3/4" ตราท่อน้ำไทย</t>
  </si>
  <si>
    <t xml:space="preserve"> ข้อต่อท่อ พีวีซี ตรง สำหรับใช้กับท่อรับแรงดัน เส้นผ่านศูนย์กลาง 1" ตราท่อน้ำไทย</t>
  </si>
  <si>
    <t xml:space="preserve"> ข้อต่อท่อ พีวีซี ตรง สำหรับใช้กับท่อรับแรงดัน เส้นผ่านศูนย์กลาง 1 1/4" ตราท่อน้ำไทย</t>
  </si>
  <si>
    <t xml:space="preserve"> ข้อต่อท่อ พีวีซี ตรง สำหรับใช้กับท่อรับแรงดัน เส้นผ่านศูนย์กลาง 1 1/2" ตราท่อน้ำไทย</t>
  </si>
  <si>
    <t xml:space="preserve"> ข้อต่อท่อ พีวีซี ตรง สำหรับใช้กับท่อรับแรงดัน เส้นผ่านศูนย์กลาง 2" ตราท่อน้ำไทย</t>
  </si>
  <si>
    <t xml:space="preserve"> ข้อต่อท่อ พีวีซี ตรง สำหรับใช้กับท่อรับแรงดัน เส้นผ่านศูนย์กลาง 2 1/2" ตราท่อน้ำไทย</t>
  </si>
  <si>
    <t xml:space="preserve"> ข้อต่อท่อ พีวีซี ตรง สำหรับใช้กับท่อรับแรงดัน เส้นผ่านศูนย์กลาง 3" ตราท่อน้ำไทย</t>
  </si>
  <si>
    <t xml:space="preserve"> ข้อต่อท่อ พีวีซี ตรง สำหรับใช้กับท่อรับแรงดัน เส้นผ่านศูนย์กลาง 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</si>
  <si>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</si>
  <si>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3/4"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</si>
  <si>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</si>
  <si>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 1/4"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</si>
  <si>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</si>
  <si>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</si>
  <si>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2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</si>
  <si>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3"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</si>
  <si>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</si>
  <si>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</si>
  <si>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3/4"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</si>
  <si>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</si>
  <si>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 1/4"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</si>
  <si>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</si>
  <si>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</si>
  <si>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2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</si>
  <si>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3"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</si>
  <si>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4" ตราท่อน้ำไทย</t>
  </si>
  <si>
    <t xml:space="preserve"> ท่อระบายน้ำซีเมนต์ใยหิน ยาว 3 เมตร ศก. 10 ซม.</t>
  </si>
  <si>
    <t xml:space="preserve"> ท่อระบายน้ำซีเมนต์ใยหิน ยาว 3 เมตร ศก. 15 ซม.</t>
  </si>
  <si>
    <t xml:space="preserve"> ท่อระบายน้ำซีเมนต์ใยหิน ยาว 3 เมตร ศก. 20 ซม.</t>
  </si>
  <si>
    <t xml:space="preserve"> ลวดหนามเคลือบสังกะสี เบอร์ 14</t>
  </si>
  <si>
    <t xml:space="preserve"> กระเบื้องคอนกรีตมุงหลังคา ซีแพคโมเนีย ขนาด 33 x 42 ซม. สีแดง เทา อิฐ น้ำตาล ตราช้าง</t>
  </si>
  <si>
    <t xml:space="preserve"> ครอบสันโค้งกระเบื้องคอนกรีต สีแดง เทา อิฐ น้ำตาล ตราช้าง</t>
  </si>
  <si>
    <t xml:space="preserve"> ครอบข้างกระเบื้องคอนกรีต สีแดง เทา อิฐ น้ำตาล ตราช้าง</t>
  </si>
  <si>
    <t xml:space="preserve"> ครอบข้างปิดชายกระเบื้องคอนกรีต สีแดง เทา อิฐ น้ำตาล ตราช้าง</t>
  </si>
  <si>
    <t xml:space="preserve"> ครอบโค้งปิดจั่วกระเบื้องคอนกรีต สีแดง เทา อิฐ น้ำตาล ตราช้าง</t>
  </si>
  <si>
    <t xml:space="preserve"> ครอบสันโค้งกระเบื้องคอนกรีตมุงหลังคา ตราเพชร</t>
  </si>
  <si>
    <t xml:space="preserve"> ครอบข้างกระเบื้องคอนกรีตมุงหลังคา ตราเพชร</t>
  </si>
  <si>
    <t xml:space="preserve"> ครอบข้างปิดชายกระเบื้องคอนกรีตมุงหลังคา ตราเพชร</t>
  </si>
  <si>
    <t xml:space="preserve"> ครอบโค้งปิดจั่วกระเบื้องคอนกรีตมุงหลังคา ตราเพชร</t>
  </si>
  <si>
    <t xml:space="preserve"> กระเบื้องซีเมนต์ใยหินมุงหลังคา ลอนคู่ ขนาด 50 x 120 x 0.5 ซม. สีซีเมนต์ ตราช้าง</t>
  </si>
  <si>
    <t xml:space="preserve"> แผ่นไม้อัดยาง ชนิดใช้ภายใน เกรด A ขนาด 4' x 8' หนา 4 มม.</t>
  </si>
  <si>
    <t xml:space="preserve"> แผ่นไม้อัดยาง ชนิดใช้ภายใน เกรด A ขนาด 4' x 8' หนา 6 มม.</t>
  </si>
  <si>
    <t xml:space="preserve"> แผ่นไม้อัด ชนิดใช้ภายนอก ชั้น 2/4 ขนาด 4' x 8' หนา 7 มม. ตราช้าง 3 เชือก</t>
  </si>
  <si>
    <t xml:space="preserve"> กระเบื้องซีเมนต์ใยหิน แผ่นเรียบ ขนาด 120 x 240 ซม. หนา 4 มม. ตราช้าง</t>
  </si>
  <si>
    <t xml:space="preserve"> แผ่นยิปซัม ธรรมดา ไม่มีอลูมิเนียมฟอยล์ ขนาด 120 x 240 ซม. หนา 9 มม. ตราบ้าน</t>
  </si>
  <si>
    <t xml:space="preserve"> กระเบื้องเคลือบปูพื้น ชนิดลวดลาย ขนาด 8" x 8"</t>
  </si>
  <si>
    <t xml:space="preserve"> ไม้ยาง ไม่ไส ขนาด 1/2" x 6" ยาว 4 - 4.50 เมตร</t>
  </si>
  <si>
    <t>ลบ.ฟ.</t>
  </si>
  <si>
    <t xml:space="preserve"> ไม้ยาง ไม่ไส ขนาด 1" x 6" ยาว 4 - 4.50 เมตร</t>
  </si>
  <si>
    <t xml:space="preserve"> ไม้ยาง ไม่ไส ขนาด 1" x 8" ยาว 4 - 4.50 เมตร</t>
  </si>
  <si>
    <t xml:space="preserve"> ไม้ยาง ไม่ไส ขนาด 1 1/2" x 3" ยาว 4 - 4.50 เมตร</t>
  </si>
  <si>
    <t xml:space="preserve"> ไม้ยาง ไม่ไส ขนาด 4" x 4" ยาว 4 - 4.50 เมตร</t>
  </si>
  <si>
    <t>กระป๋อง</t>
  </si>
  <si>
    <t xml:space="preserve"> น้ำมันเคลือบแข็ง ภายใน ขนาด 3.785 ลิตร ตรา ที โอ เอ</t>
  </si>
  <si>
    <t xml:space="preserve"> น้ำมันเคลือบแข็ง ภายนอก ขนาด 3.785 ลิตร ตรา ที โอ เอ</t>
  </si>
  <si>
    <t xml:space="preserve"> แลกเกอร์ ชนิดเงา ขนาด 3.785 ลิตร ตรา ที โอ เอ</t>
  </si>
  <si>
    <t xml:space="preserve"> ทินเนอร์ ขนาด 3.785 ลิตร ตรา....</t>
  </si>
  <si>
    <t xml:space="preserve"> กระดาษทรายขัดไม้ เบอร์ 0 ขนาด 9 x 11 นิ้ว ตราจระเข้ 3 ดาว</t>
  </si>
  <si>
    <t>โหล</t>
  </si>
  <si>
    <t xml:space="preserve"> กระดาษทรายขัดไม้ เบอร์ 3 ขนาด 9 x 11 นิ้ว ตราจระเข้ 3 ดาว</t>
  </si>
  <si>
    <t xml:space="preserve"> บานประตูไม้อัดยาง ชนิดใช้ภายใน หนา 3.5 ซม. ขนาด 70 x 200 ซม.</t>
  </si>
  <si>
    <t>บาน</t>
  </si>
  <si>
    <t xml:space="preserve"> บานประตูไม้อัดยาง ชนิดใช้ภายใน หนา 3.5 ซม. ขนาด 80 x 200 ซม.</t>
  </si>
  <si>
    <t xml:space="preserve"> บานประตูไม้อัดยาง ชนิดใช้ภายนอก หนา 3.5 ซม. ขนาด 70 x 200 ซม.</t>
  </si>
  <si>
    <t xml:space="preserve"> บานประตูไม้อัดยาง ชนิดใช้ภายนอก หนา 3.5 ซม. ขนาด 80 x 200 ซม.</t>
  </si>
  <si>
    <t xml:space="preserve"> บานประตูไม้เนื้อแข็ง บานทึบ ขนาด 70 x 180 ซม.</t>
  </si>
  <si>
    <t xml:space="preserve"> บานประตูไม้เนื้อแข็ง บานทึบ ขนาด 80 x 180 ซม.</t>
  </si>
  <si>
    <t xml:space="preserve"> บานประตูไม้เนื้อแข็ง บานทึบ ขนาด 80 x 200 ซม.</t>
  </si>
  <si>
    <t xml:space="preserve"> น๊อตหัวกลมสำหรับงานไม้ ขนาดเส้นผ่าศูนย์กลาง 9 มม. ยาว 6 นิ้ว</t>
  </si>
  <si>
    <t xml:space="preserve"> ตะปูตอกไม้ ชนิดผอม ขนาด 3 นิ้ว</t>
  </si>
  <si>
    <t xml:space="preserve"> ตะปูตอกคอนกรีต ขนาด 3" - 4"</t>
  </si>
  <si>
    <t xml:space="preserve"> ตะปูตอกสังกะสี ขนาด 1 3/4" เบอร์ 13</t>
  </si>
  <si>
    <t xml:space="preserve"> ตะปูเกลียว ขนาด 3"</t>
  </si>
  <si>
    <t xml:space="preserve"> ตะปูเกลียว ขนาด 4"</t>
  </si>
  <si>
    <t xml:space="preserve"> สลักเกลียว ขนาด 30 ซม.</t>
  </si>
  <si>
    <t xml:space="preserve"> ขอยึดกระเบื้อง ขนาด 6"</t>
  </si>
  <si>
    <t xml:space="preserve"> ขอยึดกระเบื้อง ขนาด 8"</t>
  </si>
  <si>
    <t xml:space="preserve"> กลอนอลูมิเนียม ขนาด 6 นิ้ว</t>
  </si>
  <si>
    <t xml:space="preserve"> กลอนทองเหลือง ขนาด 6 นิ้ว</t>
  </si>
  <si>
    <t xml:space="preserve"> ปูนซีเมนต์ปอร์ตแลนด์ ปูนถุง ประเภท 1 ตราช้าง</t>
  </si>
  <si>
    <t xml:space="preserve"> ปูนซีเมนต์ผสม ปูนถุง บรรจุ 50 กก./ถุง ตราเสือ</t>
  </si>
  <si>
    <t xml:space="preserve"> ฟลิ้นโค้ท เบอร์ 3 ขนาด 3.5 กก. ตราเชลล์</t>
  </si>
  <si>
    <t xml:space="preserve"> น้ำยาประสานท่อพีวีซี ชนิดธรรมดา ขนาด 250 กรัม ตราท่อน้ำไทย</t>
  </si>
  <si>
    <t xml:space="preserve"> ทรายหยาบ</t>
  </si>
  <si>
    <t xml:space="preserve"> ทรายละเอียด</t>
  </si>
  <si>
    <t xml:space="preserve"> หินย่อย เบอร์ 1</t>
  </si>
  <si>
    <t xml:space="preserve"> หินคลุก</t>
  </si>
  <si>
    <t xml:space="preserve"> ก๊อกน้ำทองเหลือง (ผอม) ขนาด 1/2 นิ้ว</t>
  </si>
  <si>
    <t xml:space="preserve"> ก๊อกน้ำบอลสนาม ขนาด 1/2 นิ้ว</t>
  </si>
  <si>
    <t xml:space="preserve"> ก๊อกน้ำบอลสนาม ขนาด 1/2 นิ้ว ตราซันวา</t>
  </si>
  <si>
    <t xml:space="preserve"> ก๊อกอ่างล้างหน้า แบบอะครีลิค ขนาด 1/2 นิ้ว</t>
  </si>
  <si>
    <t xml:space="preserve"> สายไฟฟ้าเดินภายในอาคาร VAF สายแบนแกนคู่ ขนาด 2 x 1.5 ตร.มม. ยาว 100 ม.</t>
  </si>
  <si>
    <t>ม้วน</t>
  </si>
  <si>
    <t xml:space="preserve"> สายไฟฟ้าเดินภายในอาคาร VAF สายแบนแกนคู่ ขนาด 2 x 2.5 ตร.มม. ยาว 100 ม.</t>
  </si>
  <si>
    <t xml:space="preserve"> สายไฟฟ้า VAF สายแบนแกนคู่ แรงดัน 300 โวลท์ ขนาด 2 x 1.5 ตร.มม. ยาว 100 เมตร ตราบางกอกเคเบิล</t>
  </si>
  <si>
    <t xml:space="preserve"> สายไฟฟ้า VAF สายแบนแกนคู่ แรงดัน 300 โวลท์ ขนาด 2 x 2.5 ตร.มม. ยาว 100 เมตร ตราบางกอกเคเบิล</t>
  </si>
  <si>
    <t xml:space="preserve"> เต้าเสียบ แบบ 2 ขา ตราเนชั่นแนล</t>
  </si>
  <si>
    <t xml:space="preserve"> บัลลาสต์ 36/40 วัตต์ ตราฟิลิปส์</t>
  </si>
  <si>
    <t xml:space="preserve"> สตาร์ทเตอร์ ขนาด 4-65 วัตต์ ตราฟิลิปส์</t>
  </si>
  <si>
    <t xml:space="preserve"> หลอดไฟฟ้าฟลูออเรสเซนต์ แบบยาว ขนาด 36 วัตต์ ตราฟิลิปส์</t>
  </si>
  <si>
    <t>หลอด</t>
  </si>
  <si>
    <t>ชิ้น</t>
  </si>
  <si>
    <t>ค่าแรงติดตั้งโครงหลังคา</t>
  </si>
  <si>
    <t>งานขุดดินฐานราก</t>
  </si>
  <si>
    <t>งานก่อสร้างอาคาร</t>
  </si>
  <si>
    <t>งานเหล็กเสริม</t>
  </si>
  <si>
    <t>2.1</t>
  </si>
  <si>
    <t>2.2</t>
  </si>
  <si>
    <t>2.4</t>
  </si>
  <si>
    <t>งานผิวพื้น</t>
  </si>
  <si>
    <t>งานผนัง และผิวผนัง</t>
  </si>
  <si>
    <t>งานฉาบผิวผนัง</t>
  </si>
  <si>
    <t>งานฝ้าเพดาน</t>
  </si>
  <si>
    <t>งานทาสี</t>
  </si>
  <si>
    <t>สีน้ำอะครีลิค 100%</t>
  </si>
  <si>
    <t>แผง  LPF  แผงควบคุมไฟฟ้า</t>
  </si>
  <si>
    <t>สวิทช์</t>
  </si>
  <si>
    <t>ท่อร้อยสายไฟ</t>
  </si>
  <si>
    <t>สายไฟหุ้มฉนวนแกนคู่ (THW) ขนาด 1x1.5 ตร.มม.</t>
  </si>
  <si>
    <t>งานคอนกรีตหยาบ</t>
  </si>
  <si>
    <t>งานทรายหยาบ</t>
  </si>
  <si>
    <t>งานไม้แบบ</t>
  </si>
  <si>
    <t xml:space="preserve">   - เหล็ก RB 6 มม. (SR 24)</t>
  </si>
  <si>
    <t xml:space="preserve">   - เหล็ก DB 12 มม. (SD 30)</t>
  </si>
  <si>
    <t xml:space="preserve">   - เหล็ก DB 16 มม. (SD 30)</t>
  </si>
  <si>
    <t>งานคอนกรีตโครงสร้าง</t>
  </si>
  <si>
    <t>4. ผนังบุกระเบื้องเคลือบสีธรรมดาขนาด 60x60</t>
  </si>
  <si>
    <t xml:space="preserve"> - กระเบื้องเคลือบขาว 60x60(3+1 แผ่น)</t>
  </si>
  <si>
    <t>4. ผนังบุกระเบื้องเคลือบสีธรรมดาขนาด 40x40</t>
  </si>
  <si>
    <t xml:space="preserve"> - กระเบื้องเคลือบขาว 40x40(6+1 แผ่น)</t>
  </si>
  <si>
    <t xml:space="preserve"> คอนกรีตบล็อกก่อผนัง ชนิดธรรมดา ขนาด 19 x 39 x 7 ซม.</t>
  </si>
  <si>
    <t xml:space="preserve"> คอนกรีตบล็อกก่อผนัง ชนิดกันฝน ขนาด 19 x 39 x 9 ซม.</t>
  </si>
  <si>
    <t xml:space="preserve"> อิฐมอญ ขนาด 7x 16 x 3.5 ซม.</t>
  </si>
  <si>
    <t xml:space="preserve"> เหล็กเส้นกลมผิวข้ออ้อย SD.30 ยาว 10 เมตร ศก. 12 มม.</t>
  </si>
  <si>
    <t xml:space="preserve"> เหล็กเส้นกลมผิวข้ออ้อย SD.30 ยาว 10 เมตร ศก. 16 มม.</t>
  </si>
  <si>
    <t xml:space="preserve"> ครอบมุมกระเบื้องซีเมนต์ใยหิน ลอนคู่ ขนาด 50x45 ซม. สีซีเมนต์ ตราช้าง</t>
  </si>
  <si>
    <t>ลบ.ม</t>
  </si>
  <si>
    <t>งานโครงสร้างเหล็กรูปพรณ</t>
  </si>
  <si>
    <t>ครอบข้างหลังคา Metal Sheet</t>
  </si>
  <si>
    <t>สกรูยึดแผ่นหลังคา Metal Sheet</t>
  </si>
  <si>
    <t>ถุง</t>
  </si>
  <si>
    <t>2. งานทาสีน้ำอะครีลิค</t>
  </si>
  <si>
    <t xml:space="preserve"> - สีทาภายในทารองพื้น (ปูนเก่า)</t>
  </si>
  <si>
    <t>GL.</t>
  </si>
  <si>
    <t xml:space="preserve"> - สีทาภายในทาทับหน้า</t>
  </si>
  <si>
    <t xml:space="preserve"> ท่อเหล็กกลวงสี่เหลี่ยมจัตุรัส หนา 2.0 มม. ขนาด 1 1/2" x 1 1/2" ยาว 6 เมตร</t>
  </si>
  <si>
    <t xml:space="preserve"> ท่อเหล็กกลวงสี่เหลี่ยมจัตุรัส หนา 2.0 มม. ขนาด 2" x 2" ยาว 6 เมตร</t>
  </si>
  <si>
    <t xml:space="preserve"> ท่อเหล็กกลวงสี่เหลี่ยมจัตุรัส หนา 2.0 มม. ขนาด 3" x 3" ยาว 6 เมตร</t>
  </si>
  <si>
    <t xml:space="preserve"> บานประตูไม้อัดสัก ชนิดใช้ภายใน หนา 3.5 ซม. ขนาด 80 x 200 ซม.</t>
  </si>
  <si>
    <t xml:space="preserve"> บานพับหน้าต่างเหล็กเคลือบสังกะสี ปรับมุม ขนาด 10 นิ้ว</t>
  </si>
  <si>
    <t xml:space="preserve"> บานพับหน้าต่างเหล็กเคลือบสังกะสี ปรับมุม ขนาด 12 นิ้ว</t>
  </si>
  <si>
    <t xml:space="preserve"> ที่ปัสสาวะเซรามิกชาย ชนิดแขวนผนัง เคลือบขาว ตราคอตโต้ รุ่น C 307</t>
  </si>
  <si>
    <t xml:space="preserve"> อ่างล้างหน้าเซรามิก ชนิดแขวนผนัง เคลือบขาว ตราคอตโต้ รุ่น C 014</t>
  </si>
  <si>
    <t xml:space="preserve">เจ้าของโครงการ </t>
  </si>
  <si>
    <t>ไม้เชิงชายสำเร็จรูป ขนาด 8"</t>
  </si>
  <si>
    <t>บัญชีค่าแรงงาน/ดำเนินการสำหรับถอดแบบคำนวณราคากลางงานก่อสร้าง</t>
  </si>
  <si>
    <t>ค่าแรง/หน่วย
(บาท)</t>
  </si>
  <si>
    <t>งานโครงสร้างวิศวกรรม</t>
  </si>
  <si>
    <t>ค่าตอกเสาเข็มสั้น (ยาวไม่เกิน 6.00 ม.)</t>
  </si>
  <si>
    <t>ตอกโดยปั้นจั่น (น้อยกว่า 50 ต้น สืบราคาเอง)</t>
  </si>
  <si>
    <t>เสาเข็มขนาด ศก. 4" x 4.00 ม.</t>
  </si>
  <si>
    <t>ต้น</t>
  </si>
  <si>
    <t>จำนวน 200 ต้นขึ้นไป</t>
  </si>
  <si>
    <t>จำนวน 100 - 200 ต้น</t>
  </si>
  <si>
    <t>จำนวนไม่เกิน 100 ต้น</t>
  </si>
  <si>
    <t>และไม่น้อยกว่า 50 ต้น</t>
  </si>
  <si>
    <t>เสาเข็มขนาด ศก. 5" x 5.00 ม.</t>
  </si>
  <si>
    <t>เสาเข็มขนาด ศก. 6" x 6.00 ม.</t>
  </si>
  <si>
    <t>งานเสาเข็มคอนกรีต</t>
  </si>
  <si>
    <t>1.2.1</t>
  </si>
  <si>
    <t>ค่าตอกเสาเข็มคอนกรีตในเขต กทม.</t>
  </si>
  <si>
    <t>ประเภท่อนหรือในตางจงหัวดสืบราคาเอง</t>
  </si>
  <si>
    <t>ตอกโดยปั้นจั่น (น้อยกว่า 25 ต้น สืบราคาเอง)</t>
  </si>
  <si>
    <t>1.2.1.1</t>
  </si>
  <si>
    <t>เสาเข็มขนาด 0.18 x 0.18 x 9.00 ม.</t>
  </si>
  <si>
    <t>จำนวน 100 ต้นขึ้นไป</t>
  </si>
  <si>
    <t>(เสาเข็ม ค.อ.ร.รูปตัวไอ, รูปสี่เหลี่ยมตัน)</t>
  </si>
  <si>
    <t>จำนวน 50 - 100 ต้น</t>
  </si>
  <si>
    <t>จำนวนไม่เกิน 50 ต้น ไม่น้อยกว่า 25 ต้น</t>
  </si>
  <si>
    <t>1.2.1.2</t>
  </si>
  <si>
    <t>เสาเข็มขนาด 0.22 x 0.22 x 15.00 ม.</t>
  </si>
  <si>
    <t>1.2.1.3</t>
  </si>
  <si>
    <t>เสาเข็มขนาด 0.26 x 0.26 x 21.00 ม.</t>
  </si>
  <si>
    <t>1.2.1.4</t>
  </si>
  <si>
    <t>เสาเข็มขนาด 0.30 x 0.30 x 21.00 ม.</t>
  </si>
  <si>
    <t>1.2.1.5</t>
  </si>
  <si>
    <t>เสาเข็มขนาด 0.35 x 0.35 x 21.00 ม.</t>
  </si>
  <si>
    <t>1.2.1.6</t>
  </si>
  <si>
    <t>เสาเข็มขนาด 0.40 x 0.40 x 21.00 ม.</t>
  </si>
  <si>
    <t>1.2.1.7</t>
  </si>
  <si>
    <t>เสาเข็มขนาด ศก. 0.25 x 21.00 ม.</t>
  </si>
  <si>
    <t>(เสาเข็ม ค.อ.ร.รูปกลมกลวง)</t>
  </si>
  <si>
    <t>1.2.1.8</t>
  </si>
  <si>
    <t>เสาเข็มขนาด ศก. 0.30 x 21.00 ม.</t>
  </si>
  <si>
    <t>1.2.1.9</t>
  </si>
  <si>
    <t>เสาเข็มขนาด ศก. 0.35 x 21.00 ม.</t>
  </si>
  <si>
    <t>1.2.1.10</t>
  </si>
  <si>
    <t>เสาเข็มขนาด ศก. 0.40 x 21.00 ม.</t>
  </si>
  <si>
    <t>1.2.1.11</t>
  </si>
  <si>
    <t>เสาเข็มขนาด ศก. 0.45 x 21.00 ม.</t>
  </si>
  <si>
    <t>1.2.1.12</t>
  </si>
  <si>
    <t>เสาเข็มขนาด ศก. 0.50 x 21.00 ม.</t>
  </si>
  <si>
    <t>1.2.1.13</t>
  </si>
  <si>
    <t>เสาเข็มขนาด ศก. 0.60 x 21.00 ม.</t>
  </si>
  <si>
    <t>1.2.1.14</t>
  </si>
  <si>
    <t>เสาเข็มขนาด ศก. 0.80 x 21.00 ม.</t>
  </si>
  <si>
    <t>1.2.1.15</t>
  </si>
  <si>
    <t>ตัดหัวเสาเข็มคอนกรีต</t>
  </si>
  <si>
    <t>เสาเข็มเจาะ ขนาด ศก. 0.30 ม.</t>
  </si>
  <si>
    <t>เสาเข็มเจาะ ขนาด ศก. 0.35 ม.</t>
  </si>
  <si>
    <t>เสาเข็มเจาะ ขนาด ศก. 0.40 ม.</t>
  </si>
  <si>
    <t>เสาเข็มเจาะ ขนาด ศก. 0.50 ม.</t>
  </si>
  <si>
    <t>เสาเข็มเจาะ ขนาด ศก. 0.60 ม.</t>
  </si>
  <si>
    <t>เสาเข็มเจาะ ขนาด ศก. 0.80 ม.</t>
  </si>
  <si>
    <t>เสาเข็มเจาะ ขนาด ศก. 1.00 ม.</t>
  </si>
  <si>
    <t>เสาเข็ม ค.อ.ร. รูปตัวไอ ขนาด 0.18 x 0.18 ม.</t>
  </si>
  <si>
    <t>เสาเข็ม ค.อ.ร. รูปตัวไอ ขนาด 0.22 x 0.22 ม.</t>
  </si>
  <si>
    <t>เสาเข็ม ค.อ.ร. รูปตัวไอ ขนาด 0.26 x 0.26 ม.</t>
  </si>
  <si>
    <t>เสาเข็ม ค.อ.ร. รูปตัวไอ ขนาด 0.30 x 0.30 ม.</t>
  </si>
  <si>
    <t>**มีเหล็กสมอหัวเสาเข็ม(Dowel Bar)**</t>
  </si>
  <si>
    <t>เสาเข็ม ค.อ.ร. รูปตัวไอ ขนาด 0.35 x 0.35 ม.</t>
  </si>
  <si>
    <t>เสาเข็ม ค.อ.ร. รูปตัวไอ ขนาด 0.40 x 0.40 ม.</t>
  </si>
  <si>
    <t>เสาเข็ม ค.อ.ร. รูปสี่เหลี่ยมตัน ขนาด 0.18 x 0.18 ม</t>
  </si>
  <si>
    <t>เสาเข็ม ค.อ.ร. รูปสี่เหลี่ยมตัน ขนาด 0.22 x 0.22 ม</t>
  </si>
  <si>
    <t>เสาเข็ม ค.อ.ร. รูปสี่เหลี่ยมตัน ขนาด 0.26 x 0.26 ม</t>
  </si>
  <si>
    <t>เสาเข็ม ค.อ.ร. รูปสี่เหลี่ยมตัน ขนาด 0.30 x 0.30 ม</t>
  </si>
  <si>
    <t>เสาเข็ม ค.อ.ร. รูปสี่เหลี่ยมตัน ขนาด 0.35 x 0.35 ม</t>
  </si>
  <si>
    <t>เสาเข็ม ค.อ.ร. รูปสี่เหลี่ยมตัน ขนาด 0.40 x 0.40 ม</t>
  </si>
  <si>
    <t>เสาเข็ม ค.อ.ร.รูปกลมกลวง ขนาด ศก. 0.25 ม.</t>
  </si>
  <si>
    <t>เสาเข็ม ค.อ.ร.รูปกลมกลวง ขนาด ศก. 0.30 ม.</t>
  </si>
  <si>
    <t>เสาเข็ม ค.อ.ร.รูปกลมกลวง ขนาด ศก. 0.35 ม.</t>
  </si>
  <si>
    <t>เสาเข็ม ค.อ.ร.รูปกลมกลวง ขนาด ศก. 0.40 ม.</t>
  </si>
  <si>
    <t>เสาเข็ม ค.อ.ร.รูปกลมกลวง ขนาด ศก. 0.45 ม.</t>
  </si>
  <si>
    <t>เสาเข็ม ค.อ.ร.รูปกลมกลวง ขนาด ศก. 0.50 ม.</t>
  </si>
  <si>
    <t>เสาเข็ม ค.อ.ร.รูปกลมกลวง ขนาด ศก. 0.60 ม.</t>
  </si>
  <si>
    <t>เสาเข็ม ค.อ.ร.รูปกลมกลวง ขนาด ศก. 0.80 ม.</t>
  </si>
  <si>
    <t>**ตัดหัวเสาเข็มให้เหลือเหล็กสมอ(Dowel Bar)ไว้ เพื่อยึดกับฐานราก่อาคารหรือโครงสร้างหลัก**</t>
  </si>
  <si>
    <t>งานขุดหลุมฐานรากและถมคืน</t>
  </si>
  <si>
    <t>1.3.1</t>
  </si>
  <si>
    <t>ดินทั่วไป</t>
  </si>
  <si>
    <t>ปริมาณเกิน 100 ลบ.ม. หรือขุดลึกไม่เกิน 1.00 ม.</t>
  </si>
  <si>
    <t>ปริมาณตั้งแต่ 25 - 100 ลบ.ม. หรือขุดลึก 1.00-1.50 ม.</t>
  </si>
  <si>
    <t>ปริมาณน้อยกว่า 25 ลบ.ม. หรือขุดลึกเกิน 1.50 ม.</t>
  </si>
  <si>
    <t>1.3.2</t>
  </si>
  <si>
    <t>ดินลูกรัง</t>
  </si>
  <si>
    <t>งานดินถมหรือทรายเพื่อปรับระดับ</t>
  </si>
  <si>
    <t>ขนจากก่องใกล้อาคาร และปรับระดับ</t>
  </si>
  <si>
    <t>งานวัสดุร่องก้นหลุม</t>
  </si>
  <si>
    <t>ใส่อิฐหักร่องก้นหลุม</t>
  </si>
  <si>
    <t>ใส่ทรายร่องก้นหลุม</t>
  </si>
  <si>
    <t>งานผสมและเทคอนกรีต(กรณีผสมเอง )</t>
  </si>
  <si>
    <t>1.6.1</t>
  </si>
  <si>
    <t>คอนกรีตหยาบ</t>
  </si>
  <si>
    <t>ร่องก้นหลุม</t>
  </si>
  <si>
    <t>1.6.2</t>
  </si>
  <si>
    <t>คอนกรีตโครงสร้าง</t>
  </si>
  <si>
    <t>ทางเท้า ทางระบายน้ำบ่อพัก ถนนภายในบริเวณ</t>
  </si>
  <si>
    <t>โครงสร้างและส่วนประกอบอาคารชั้นเดียว</t>
  </si>
  <si>
    <t>โครงสร้างและส่วนประกอบอาคารหลายชั้น</t>
  </si>
  <si>
    <t>เทคอนกรีตผสมเสร็จ</t>
  </si>
  <si>
    <t>ประกอบและติดตั้งแบบหล่อคอนกรีต</t>
  </si>
  <si>
    <t>1.8.1</t>
  </si>
  <si>
    <t>แบบหล่อทั่วไป</t>
  </si>
  <si>
    <t>จำนวนตั้งแต่ 5,000 ตร.ม. ขึ้นไป</t>
  </si>
  <si>
    <t>จำนวนน้อยกว่า 5,000 ตร.ม.</t>
  </si>
  <si>
    <t>1.8.2</t>
  </si>
  <si>
    <t>แบบหล่อเปลือยผิว</t>
  </si>
  <si>
    <t>ชนิดผิวเรียบ</t>
  </si>
  <si>
    <t>ชนิดผิวมบัวลวดลาย</t>
  </si>
  <si>
    <t>1.8.3</t>
  </si>
  <si>
    <t>แบบหล่อที่ตั้งสูงเกินปกติ</t>
  </si>
  <si>
    <t>ท้องคานหรือท้องพื้นสูง 5.00 - 7.00 ม.</t>
  </si>
  <si>
    <t>ท้องคานหรือท้องพื้นสูงเกิน 7.00 ม.</t>
  </si>
  <si>
    <t>ติดตั้งแผ่นพื้นสำเรจรูป</t>
  </si>
  <si>
    <t>1.9.1</t>
  </si>
  <si>
    <t>ชนิดท้องเรียบตัน/แบบกลวง หนา 5 - 8 ซม.</t>
  </si>
  <si>
    <t>รวมงานอุดรอยต่อ แต่ไม่รวมเครื่องจักรในการยกติดตั้งในที่สูง</t>
  </si>
  <si>
    <t>1.9.2</t>
  </si>
  <si>
    <t>คอนกรีตอัดแรงแบบกลวง หนา 0.10 -0.13 ม.</t>
  </si>
  <si>
    <t>1.9.3</t>
  </si>
  <si>
    <t>คอนกรีตอัดแรงแบบกลวง หนา 0.15 - 0.18 ม.</t>
  </si>
  <si>
    <t>1.9.4</t>
  </si>
  <si>
    <t>คอนกรีตอัดแรงแบบกลวง หนา 0.20 - 0.23 ม.</t>
  </si>
  <si>
    <t>1.9.5</t>
  </si>
  <si>
    <t>คอนกรีตอัดแรงแบบกลวง หนา 0.25 - 0.30 ม.</t>
  </si>
  <si>
    <t>ตัด, ดัด และผูก เหล็กเส้นเสริมคอนกรีต</t>
  </si>
  <si>
    <t>1.10.1</t>
  </si>
  <si>
    <t>ผิวเรียบ</t>
  </si>
  <si>
    <t>เส้นผ่าศูนย์กลาง น้อยกว่า  10 มม.</t>
  </si>
  <si>
    <t>1.10.2</t>
  </si>
  <si>
    <t>ผิวเรียบ/ผิวข้ออ้อย</t>
  </si>
  <si>
    <t>เส้นผ่าศูนย์กลาง ตั้งแต่ 10 มม. ถึง 16 มม.</t>
  </si>
  <si>
    <t>1.10.3</t>
  </si>
  <si>
    <t>เส้นผ่าศูนย์กลางตั้งแต่ 19 มม. ขึ้นไป</t>
  </si>
  <si>
    <t>1.10.4</t>
  </si>
  <si>
    <t>วางตะแกรงเหล็กสำเร็จรูป (Wire mesh)</t>
  </si>
  <si>
    <t>ประกอบเหล็กรูปพรรณ</t>
  </si>
  <si>
    <t>1.11.1</t>
  </si>
  <si>
    <t>โครงหลังคาทั่วไป (ทรงจั่ว ทรงเพิง ทรงปั้นหยา อื่นๆ)</t>
  </si>
  <si>
    <t>รวมลวดเชื่อม</t>
  </si>
  <si>
    <t>1.11.2</t>
  </si>
  <si>
    <t>โครงหลังคาทั่วไป (โครง TRUSS )</t>
  </si>
  <si>
    <t>1.11.3</t>
  </si>
  <si>
    <t>โครงสร้างอาคาร(เหล็กหนา เช่น คาน เสา อื่นๆ)</t>
  </si>
  <si>
    <t>รวมลวดเชื่อม ชนิด E60 (เชื่อมเหล็กทั่วไป)</t>
  </si>
  <si>
    <t>รวมลวดเชื่อม ชนิด E70 (ตัดประกอบ/เชื่อม)</t>
  </si>
  <si>
    <t>รวมลวดเชื่อม ชนิด E80 (ตัดประกอบ/เชื่อม)</t>
  </si>
  <si>
    <t>***ค่าแรงข้างต้นไม่รวมค่างาน ดัดโค้ง พบ หรือ ม้วน เหล็กรูปพรรณ ***</t>
  </si>
  <si>
    <t>ทำโครงหลังคาไม้</t>
  </si>
  <si>
    <t>ติดตั้งอะเส จันทัน แป หรือระแนงไม้ทุกระยะ(ถาม)</t>
  </si>
  <si>
    <t>1.12.1</t>
  </si>
  <si>
    <t>ทรงจั่วและทรงเพิงแหงน</t>
  </si>
  <si>
    <t>ระยะจันทัน หรือแปตั้งแต่ 75 ซม. ขึ้นไป</t>
  </si>
  <si>
    <t>ระยะจันทัน หรือแปน้อยกว่า 75 ซม.</t>
  </si>
  <si>
    <t>1.12.2</t>
  </si>
  <si>
    <t>ทรงปั้นหยา</t>
  </si>
  <si>
    <t>1.12.3</t>
  </si>
  <si>
    <t>ทรงไทย</t>
  </si>
  <si>
    <t>2.1.1</t>
  </si>
  <si>
    <t>กระเบื้องลอนคู่, ลอนเล็ก</t>
  </si>
  <si>
    <t>2.1.2</t>
  </si>
  <si>
    <t>กระเบื้องพรีม่า</t>
  </si>
  <si>
    <t>ทรงจั่ว, ทรงเพิง, ทรงปั้นหยา, ทรงไทย</t>
  </si>
  <si>
    <t>ครอบข้าง, ครอบชนผนัง</t>
  </si>
  <si>
    <t>ครอบสันโค้ง ตัดกระเบื้องรางตะเข้</t>
  </si>
  <si>
    <t>2.1.3</t>
  </si>
  <si>
    <t>กระเบื้องคอนกรีต (ซีแพคโมเนีย)</t>
  </si>
  <si>
    <t>หรืออื่นๆ ที่ขนาดและคุณลักษณะเทียบเท่า</t>
  </si>
  <si>
    <t>ครอบข้าง, ครอบปั้นลม</t>
  </si>
  <si>
    <t>ครอบสันโค้ง, ตะเข้สัน (รวมค่าแรงปูนทราย, ทาสี)</t>
  </si>
  <si>
    <t>ตัดกระเบื้องตะเข้ราง, ครอบชนผนัง</t>
  </si>
  <si>
    <t>2.1.4</t>
  </si>
  <si>
    <t>กระเบื้องดินเผา, กระเบื้องหางมน, กระเบื้องว่าว</t>
  </si>
  <si>
    <t>ทรงจั่ว, ทรงเพิง</t>
  </si>
  <si>
    <t>ครอบสันโค้ง, ตัดกระเบื้องตะเข้ราง</t>
  </si>
  <si>
    <t>2.1.5</t>
  </si>
  <si>
    <t>กระเบื้องนิวไตล์</t>
  </si>
  <si>
    <t>ทรงจั่ว ทรงปั้นหยา ทรงเพิง</t>
  </si>
  <si>
    <t>หรืออื่นๆ ทคุณลักษณะเทียบเท่า</t>
  </si>
  <si>
    <t>ครอบข้าง ครอบปั้นลม</t>
  </si>
  <si>
    <t>ครอบสันหลังคา ครอบชนผนัง</t>
  </si>
  <si>
    <t>ครอบตะเข้สัน  ตัดกระเบื้องตะเข้ราง</t>
  </si>
  <si>
    <t>2.1.6</t>
  </si>
  <si>
    <t>กระเบื้องไอยรา</t>
  </si>
  <si>
    <t>2.1.7</t>
  </si>
  <si>
    <t>กระเบื้องดินเผาเคลือบสี, เคลือบเซรามิค (CERIS)</t>
  </si>
  <si>
    <t>ทรงจั่ว ทรงปั้นหยา ทรงเพิง ทรงไทย</t>
  </si>
  <si>
    <t>ครอบข้าง ครอบปั้นลม ครอบจบลอน</t>
  </si>
  <si>
    <t>2.1.8</t>
  </si>
  <si>
    <t>หลังคาเหล็กรีดลอน (Metal Sheet)</t>
  </si>
  <si>
    <t>หลังคาทรงเพิง ทรงจั่ว ทรงปั้นหยา</t>
  </si>
  <si>
    <t>หลังคาทรงดัดโค้ง</t>
  </si>
  <si>
    <t>ครอบสัน  ครอบข้าง (Flashing)</t>
  </si>
  <si>
    <t>2.1.9</t>
  </si>
  <si>
    <t>หลังคาสังกะสี (ทุกขนาด)</t>
  </si>
  <si>
    <t>2.1.10</t>
  </si>
  <si>
    <t>ส่วนประกอบงานหลังคา</t>
  </si>
  <si>
    <t>ฉนิ้วนกันความร้อน (วางบนแป)</t>
  </si>
  <si>
    <t>ฟอลย์กันความร้อน (หน้าเดียว, สองหน้า)</t>
  </si>
  <si>
    <t>ฉนิ้วนกันความร้อน (วางใต้กระเบื้องรับด้วยลวดหรือเหล็กตะแกรง)</t>
  </si>
  <si>
    <t>ฉนิ้วนใยแก้วหน้าไม่เกิน 3"</t>
  </si>
  <si>
    <t>แปสำเร็จรูป (ทุกขนาด)</t>
  </si>
  <si>
    <t>ยึดด้วยตะปูเกลียว</t>
  </si>
  <si>
    <t>ปิดนก (P.V.C) สำเร็จรูป</t>
  </si>
  <si>
    <t>ยึดด้วยตะปู หรือตะปูเกลียว</t>
  </si>
  <si>
    <t>รางน้ำตะเข้ สำเร็จรูป</t>
  </si>
  <si>
    <t>สแตนเลส หรือสังกะสี</t>
  </si>
  <si>
    <t>เชิงชาย+ทับเชิงชายไม้เนื้อแข็ง</t>
  </si>
  <si>
    <t>ขนาด 1" x 8" + 1" x 6" (ไสลบมุม)</t>
  </si>
  <si>
    <t>เชิงชาย+ทับเชิงชายไม้สำเร็จรูป (ไม้เทียม)</t>
  </si>
  <si>
    <t>ขนาด 1" x 8" + 1" x 6" ทุกขนาด</t>
  </si>
  <si>
    <t>เชิงชายไม้เนื้อแข็งหรือไม้สำเร็จรูป (ไม้เทียม)</t>
  </si>
  <si>
    <t>ขนาดหน้ากว้าง 6" - 8" (แผ่นเดียว)</t>
  </si>
  <si>
    <t>2.2.1</t>
  </si>
  <si>
    <t>ติดตั้งโครงเคร่าไม้และตีฝ้าไม้, ไม้สำเร็จรูป</t>
  </si>
  <si>
    <t>ฝ้าไม่เข้าลิ้น</t>
  </si>
  <si>
    <t>หน้าไม้กว้าง 5 นิ้วขึ้นไป</t>
  </si>
  <si>
    <t>หน้าไม้กว้าง 3.5 - 4 นิ้ว</t>
  </si>
  <si>
    <t>ฝ้าตีซ้อนเกล็ดหรือตีทับเกล็ด ขนาดหน้าไม้กว้าง 6"</t>
  </si>
  <si>
    <t>ไม้สำเร็จรูป, ไม้เทียม</t>
  </si>
  <si>
    <t>ไม้เนื้อแข็ง (ไม้ยาง, ไม้แดง, ไม้มะค่า ฯลฯ)</t>
  </si>
  <si>
    <t>ฝ้าเพดานตีเว้นร่อง 1 ซม. ขนาดหน้าไม้กว้าง 2" - 3"</t>
  </si>
  <si>
    <t>2.2.2</t>
  </si>
  <si>
    <t>ติดตั้งโครงเคร่าไม้และตีแผ่นฝ้าชนิดแผ่นเรียบ</t>
  </si>
  <si>
    <t>แผ่นไม้อัดยาง, แผ่นไม้อัดสัก (ตีชิด, เว้นร่อง)</t>
  </si>
  <si>
    <t>หนาไม่เกิน 6 มม.</t>
  </si>
  <si>
    <t>แผ่นยิบซั่มฉาบรอยต่อเรียบ</t>
  </si>
  <si>
    <t>หนาไม่เกิน 12 มม.</t>
  </si>
  <si>
    <t>แผ่นไฟเบอร์ซีเมนต์, แผ่นไม้อัดซีเมนต์ (ตีเว้นร่อง)</t>
  </si>
  <si>
    <t>แผ่นไฟเบอร์ซีเมนต์, แผ่นไม้อัดซีเมนต์ (ตีชิดเก็บร่องรอยต่อ)</t>
  </si>
  <si>
    <t>2.2.3</t>
  </si>
  <si>
    <t>ติดตั้งโครงคร่าวเหล็กชุบสังกะสีและบุแผ่นฝายิบซั่ม</t>
  </si>
  <si>
    <t>ทุกชนิดแผ่น/ทุกความหนา</t>
  </si>
  <si>
    <t>พร้อมฉาบรอยต่อเรียบ</t>
  </si>
  <si>
    <t>2.2.4</t>
  </si>
  <si>
    <t>ติดตั้งโครงคร่าวที-บาร์และวางแผ่นฝายิบซั่ม/อื่นๆ</t>
  </si>
  <si>
    <t>ทุกระยะ/ทุกชนิดแผ่น/ทุกความหนา</t>
  </si>
  <si>
    <t>2.2.5</t>
  </si>
  <si>
    <t>ไม้มอบฝ้าเพดาน</t>
  </si>
  <si>
    <t>ไม้มอบฝ้า ไม้เนื้อแข็ง ขนาด 2", 3"</t>
  </si>
  <si>
    <t>ไสลบมุม</t>
  </si>
  <si>
    <t>ไม้มอบฝ้า สำเร็จรูป (ทุกขนาด)</t>
  </si>
  <si>
    <t>ไม้เทียม</t>
  </si>
  <si>
    <t>บัวเพ่ 45 องศา ขนาด 2"</t>
  </si>
  <si>
    <t>ไม้สัก, ไม้เนื้อแข็ง</t>
  </si>
  <si>
    <t>บัวเพ่ 45 องศา ขนาด 3", 4"</t>
  </si>
  <si>
    <t>โพลียูรีเทน, สำเร็จรูปอื่นๆ</t>
  </si>
  <si>
    <t>งานผนัง และตกแต่งผิวผนัง</t>
  </si>
  <si>
    <t>2.3.1</t>
  </si>
  <si>
    <t>งานก่อผนัง</t>
  </si>
  <si>
    <t>ก่ออิฐมอญ ก่อครึ่งแผ่น</t>
  </si>
  <si>
    <t>ผนัง, ราวระเบียงอาคาร</t>
  </si>
  <si>
    <t>ก่ออิฐมอญ ก่อเต็มแผ่น</t>
  </si>
  <si>
    <t>ก่ออิฐกลวงไม่รับน้ำหนัก ก่อครึ่งแผ่น</t>
  </si>
  <si>
    <t>ก่ออิฐกลวงไม่รับน้ำหนัก ก่อเต็มแผ่น</t>
  </si>
  <si>
    <t>ก่ออิฐมวลเบา ขนาด 0.20x0.60x0.075 ม.</t>
  </si>
  <si>
    <t>ก่ออิฐมวลเบา ขนาด 0.20x0.60x0.10 ม.</t>
  </si>
  <si>
    <t>ก่ออิฐมวลเบา ขนาด 0.20x0.60x0.125 ม.</t>
  </si>
  <si>
    <t>ก่ออิฐมวลเบา ขนาด 0.20x0.60x0.15 ม.</t>
  </si>
  <si>
    <t>ก่ออิฐมวลเบา ขนาด 0.20x0.60x0.20 ม.</t>
  </si>
  <si>
    <t>ก่อคอนกรีตบล็อก ขนาด 0.19x0.39x0.07 ม.</t>
  </si>
  <si>
    <t>ก่อคอนกรีตบล็อก ขนาด 0.19x0.39x0.09 ม.</t>
  </si>
  <si>
    <t>ก่อคอนกรีตบล็อก ขนาด 0.19x0.39x0.19 ม.</t>
  </si>
  <si>
    <t>ก่ออิฐทนไฟ ก่อครึ่งแผ่น</t>
  </si>
  <si>
    <t>ก่ออิฐทนไฟ ก่อเต็มแผ่น</t>
  </si>
  <si>
    <t>ก่อวัสดุก่อ แต่งแนวหน้าเดียว</t>
  </si>
  <si>
    <t>ก่ออิฐมอญ, อิฐมอญชนิด 2 รู ชักร่อง</t>
  </si>
  <si>
    <t>ก่ออิฐบปก. ชักร่อง</t>
  </si>
  <si>
    <t>ก่อคอนกรีตบล็อค ฉาบแต่งร่องโชว์แนว**</t>
  </si>
  <si>
    <t>ก่อวัสดุก่อ แต่งแนวสองหน้า</t>
  </si>
  <si>
    <t>ก่อคอนกรีตบล็อคชนิดช่องลมแบบมีลิ้นกันฝน</t>
  </si>
  <si>
    <t>ก่อบล็อคแกว(Glass Block)</t>
  </si>
  <si>
    <t>เซาะร่องโชว์แนวสองด้าน  ขนาด 12"x12"</t>
  </si>
  <si>
    <t>เซาะร่องโชว์แนวสองด้าน  ขนาด 8"x8"</t>
  </si>
  <si>
    <t>เซาะร่องโชว์แนวสองด้าน  ขนาด 6"x6"</t>
  </si>
  <si>
    <t>เสาเอ็นและคานทับหลัง ค.ส.ล. (ครึ่งแผ่น ขนาด  7.5x10.0 ซม.)</t>
  </si>
  <si>
    <t>(ไม่รวมค่าวัสดุ)</t>
  </si>
  <si>
    <t>เสาเอ็นและคานทับหลัง ค.ส.ล. (เต็มแผ่น ขนาด  15.0x10.0 ซม.)</t>
  </si>
  <si>
    <t>เสาเอ็นและคานทับหลัง ค.ส.ล. (เต็มแผ่น ขนาด  20.0x10.0 ซม.)</t>
  </si>
  <si>
    <t>**ฉาบแต่งบริเวณแนวก่อ ไม่ใช่ฉาบปูนเรียบงานผนัง</t>
  </si>
  <si>
    <t>2.3.1.1</t>
  </si>
  <si>
    <t>งานก่อผนังรั้ว</t>
  </si>
  <si>
    <t>2.3.1.2</t>
  </si>
  <si>
    <t>งานฉาบปูน</t>
  </si>
  <si>
    <t>ฉาบปูนโครงสร้าง</t>
  </si>
  <si>
    <t>เสา, คาน (รวมงานจับเซี้ยม)</t>
  </si>
  <si>
    <t>ฉาบปูนโครงสร้าง(ภายนอก)</t>
  </si>
  <si>
    <t>ฉาบปูนผนัง</t>
  </si>
  <si>
    <t>ผนังก่ออิฐทุกประเภท(ผนังภายในอาคาร รั้ว)</t>
  </si>
  <si>
    <t>ผนังก่ออิฐทุกประเภท(ผนังภายนอกอาคาร)</t>
  </si>
  <si>
    <t>ฉาบปูนผนังเซาะร่อง เว้นระยะ 30-50 ซม.</t>
  </si>
  <si>
    <t>งานผนัง, งานรั้ว</t>
  </si>
  <si>
    <t>ฉาบปูนทรายรองพื้น (เตรียมผิวเพื่อบุวัสดุต่างๆ)</t>
  </si>
  <si>
    <t>ขีดลายร่องแนวขวาง</t>
  </si>
  <si>
    <t>ฉาบปูนเรียบผิวซีเมนต์ขัดมัน, หรือผสมน้ำยากันซึม</t>
  </si>
  <si>
    <t>ก่ออิฐ หรือผนัง ค.ส.ล.</t>
  </si>
  <si>
    <t>ฉาบแต่งร่องโชว์แนว (คอนกรีตบล็อค)</t>
  </si>
  <si>
    <t>งานผนัง, งานรั้ว (ฉาบแต่งผิวชักร่องด้านเดียว)</t>
  </si>
  <si>
    <t>ฉาบปูนผนังดึงเรียง, ทำปูนสลัด</t>
  </si>
  <si>
    <t>ทำปูนสลัดปาดหน้าเรียบ</t>
  </si>
  <si>
    <t>ฉาบปูนเพดาน</t>
  </si>
  <si>
    <t>ความสูงไม่เกิน 3.00 เมตร</t>
  </si>
  <si>
    <t>ความสูงตั้งแต่ 3.00 - 5.00 เมตร</t>
  </si>
  <si>
    <t>ความสูงเกิน 5.00 เมตร</t>
  </si>
  <si>
    <t>2.3.1.3</t>
  </si>
  <si>
    <t>งานบุวัสดุทำผิวหนัง(รวมค่าแรงปูนสำหรับกรุ บนผนังเรียบหรือฉาบแล้ว)</t>
  </si>
  <si>
    <t>ผนังบุกระเบื้องโมเสค ทุกชนิด</t>
  </si>
  <si>
    <t>ขนาดตั้งแต่ 1"x1" หรือ 2"x2" (ชนิดแผ่น 12"x12")</t>
  </si>
  <si>
    <t>ขนาด 1" x 1" ถง 2" x 2" (ชนิดชั้นเดียว)</t>
  </si>
  <si>
    <t>ผนังบุกระเบื้องดินเผาไฟสูง/เคลือบสี</t>
  </si>
  <si>
    <t>ขนาด 6" x 6" (เว้นร่อง)</t>
  </si>
  <si>
    <t>ขนาดเล็กกวา 6" x 6" , 4" x 4" หรือ 4" x 8"</t>
  </si>
  <si>
    <t>ผนังบุกระเบื้องดินเผาเคลือบเซรามิค</t>
  </si>
  <si>
    <t>ขนาด 8" x 8" , 8" x 10" หรือ 12" x 12" (เว้นร่อง)</t>
  </si>
  <si>
    <t>ขนาด 12" x 24" , 18" x 18"  ขึ้นไป (เว้นร่อง)</t>
  </si>
  <si>
    <t>ขนาดตั้งแต่ 4" x 4" , 4" x 8" , 6" x 6" (เว้นร่อง)</t>
  </si>
  <si>
    <t>ผนังบุกระเบื้องดินเผาเคลือบเซรามิค (แผ่นกรุยเชิง,แผ่นกลาง)</t>
  </si>
  <si>
    <t>ขนาด 8"x8" , 8"x10" , 12"x12", 12"x24" (เว้นร่อง)</t>
  </si>
  <si>
    <t>ปูทะแยง หรือปูตัดขอบ (กรุยเชิง, แผ่นกลาง)</t>
  </si>
  <si>
    <t>ผนังบุกระเบื้องแกรนิตโต้</t>
  </si>
  <si>
    <t>ขนาด 12" x 12" , 16" x 16" (ปูชิด)</t>
  </si>
  <si>
    <t>ขนาด 12" x 24" , 18" x 18" ขึ้นไป (ปูชิด)</t>
  </si>
  <si>
    <t>ผนังบุกระเบื้องดินเผาประดับลวดลาย</t>
  </si>
  <si>
    <t>ขนาดตั้งแต่ 4" x 4" ขึ้นไป ไม่เกิน 4" x 4"</t>
  </si>
  <si>
    <t>ผนังบุหินธรรมชาติ, หินเทียบประดับ</t>
  </si>
  <si>
    <t>ทุกขนาดตั้งแต่ 2" x 8" ขึ้นไป (ปูชิด, ปูสลับ)</t>
  </si>
  <si>
    <t>ผนังบุหินภูเขา</t>
  </si>
  <si>
    <t>คละขนาด, หรือตัดเศษหน้างาน</t>
  </si>
  <si>
    <t>ผนังบุหินอ่อน, บุหินแกรนิต (Wet Process)</t>
  </si>
  <si>
    <t>ขนาด 0.30x0.30 ม., 0.40x0.40 ม. (ปูชิด)</t>
  </si>
  <si>
    <t>ขนาด 0.30x0.60 ม. , 0.40x0.80 ม. (ปูชิด)</t>
  </si>
  <si>
    <t>ผนังบุหินอ่อน, บุหินแกรนิต (Dry Process)</t>
  </si>
  <si>
    <t>ขนาด 0.30x0.60 ม. , 0.40x0.80 ม.(รวมติดตั้งโครงเคร่า)</t>
  </si>
  <si>
    <t>ผนังบุหินกาบ</t>
  </si>
  <si>
    <t>คละขนาด / ตัดหน้างาน</t>
  </si>
  <si>
    <t>สำเร็จรูปขนาด 0.15 x 0.15 ม. , 0.20 x 0.20 ม.</t>
  </si>
  <si>
    <t>ผนังทำทรายล้าง, หินล้าง, กรวดล้าง</t>
  </si>
  <si>
    <t>ผนังทั่วไป หรือแบ่งแนวร่อง/เส้น พี วี ซี.</t>
  </si>
  <si>
    <t>เสา คาน ครบ แผงบงแดด</t>
  </si>
  <si>
    <t>ผนังทำผิวหินขัด</t>
  </si>
  <si>
    <t>ผนังทั่วไป หรือแบ่งแนวเว้นร่อง/เส้น พี วี ซี.</t>
  </si>
  <si>
    <t>เสา คาน ครีบ แผงบังแดด</t>
  </si>
  <si>
    <t>ติดตั้งบัวปูนปั้นสำเร็จ (รวมค่าแรงปูนทราย/อื่นๆ)</t>
  </si>
  <si>
    <t>ขนาดกว้าง 3" - 4"</t>
  </si>
  <si>
    <t>ขนาดกว้าง 5" - 6"</t>
  </si>
  <si>
    <t>ขนาดกว้าง 8" - 10"</t>
  </si>
  <si>
    <t>2.3.2</t>
  </si>
  <si>
    <t>ตั้งคร่าวและตีฝาไม้</t>
  </si>
  <si>
    <t>2.3.2.1</t>
  </si>
  <si>
    <t>ฝาไม่เข้าลิ้น ตีด้านเดียว</t>
  </si>
  <si>
    <t>หน้าไม้กว้างไม่ถึง 5 นิ้ว</t>
  </si>
  <si>
    <t>เข้าลิ้นเป็นลวดลาย</t>
  </si>
  <si>
    <t>2.3.2.2</t>
  </si>
  <si>
    <t>ฝาไม่เข้าลิ้น ตีสองด้าน</t>
  </si>
  <si>
    <t>2.3.2.3</t>
  </si>
  <si>
    <t>ฝาไม้ตีซ้อนเกล็ดหรือตีทับเกล็ด</t>
  </si>
  <si>
    <t>ไม้สำเร็จรูป (ไม้เทียม) ขนาด 6", 8"</t>
  </si>
  <si>
    <t>ไม้ยาง, ไม้เนื้อแข็ง</t>
  </si>
  <si>
    <t>2.3.2.4</t>
  </si>
  <si>
    <t>ไม้มอบฝ้า ไม้เนื้อแข็ง</t>
  </si>
  <si>
    <t>2.3.2.5</t>
  </si>
  <si>
    <t>ไม้มอบฝ้า สำเร็จรูป (ไม้เทียม)</t>
  </si>
  <si>
    <t>2.3.2.6</t>
  </si>
  <si>
    <t>ตั้งเคร่าและตีฝาวัสดุแผ่นสำเร็จรูป</t>
  </si>
  <si>
    <t>ไม้อัด ไม้อัดแผ่นเรียบ ยิปซัมบอร์ด ตีด้านเดียว</t>
  </si>
  <si>
    <t>กรุพอดีแผ่นไม่ต้องตัดต่อ</t>
  </si>
  <si>
    <t>(เฉลี่ยทุกขนาดความหนา)</t>
  </si>
  <si>
    <t>มีการตัดต่อ</t>
  </si>
  <si>
    <t>ฝาลอยจากพื้น หรือกรุเป็นลวดลาย</t>
  </si>
  <si>
    <t>2.3.2.7</t>
  </si>
  <si>
    <t>ไม้อัด ไม้อัดแผ่นเรียบ ยิปซัมบอร์ด ตีสองด้าน</t>
  </si>
  <si>
    <t>2.3.2.8</t>
  </si>
  <si>
    <t>กระเบื้องไฟเบอร์ซีเมนต์แผ่นเรียบ ตีด้านเดียว</t>
  </si>
  <si>
    <t>2.3.2.9</t>
  </si>
  <si>
    <t>กระเบื้องไฟเบอร์ซีเมนต์แผ่นเรียบ ตีสองด้าน</t>
  </si>
  <si>
    <t>2.3.3</t>
  </si>
  <si>
    <t>ติดตั้งโครงคร่าวเหล็กชุบสังกะสี/บุผนังแผ่นสำเร็จรูป</t>
  </si>
  <si>
    <t>ติดตั้งโครงคร่าวบแผ่นยิบซั่มบอรด บุสองด้าน</t>
  </si>
  <si>
    <t>ทุกขนาดความหนา/ความสูงไม่เกิน 3.00 ม.</t>
  </si>
  <si>
    <t>ติดตั้งโครงคร่าวบแผ่นยิบซั่มบอรด บุด้านเดียว</t>
  </si>
  <si>
    <t>ติดตั้งโครงคร่าวบแผ่นไฟเบอร์ซีเมนต์ บุสองด้าน</t>
  </si>
  <si>
    <t>ติดตั้งโครงคร่าวบแผ่นไฟเบอร์ซีเมนต์ บุด้านเดียว</t>
  </si>
  <si>
    <t>งานปูวัสดุผิวพื้น</t>
  </si>
  <si>
    <t>2.4.1</t>
  </si>
  <si>
    <t>งานเทปูนทรายทำผิว, เตรียมผิว</t>
  </si>
  <si>
    <t>เทปูนทรายปรับระดับพร้อมขัดเรียบ, ขัดหยาบ</t>
  </si>
  <si>
    <t>เทปูนทรายปรับระดับพร้อมขัดมัน</t>
  </si>
  <si>
    <t>ขัดหยาบผิวพื้น (ไม่รวมค่าแรงผสมเทปูนทรายปรับระดับ)</t>
  </si>
  <si>
    <t>บนพื้นคอนกรีตเสริมเหล็ก</t>
  </si>
  <si>
    <t>ขัดมันเรียบ (ไม่รวมค่าแรงผสมเทปูนทรายปรับระดับ)</t>
  </si>
  <si>
    <t>ขีดร่องลายก้างปลา (ไม่รวมค่าแรงผสมเทปูนทรายปรับระดับ)</t>
  </si>
  <si>
    <t>2.4.2</t>
  </si>
  <si>
    <t>แบ่งฝังเส้น พี วี ซี. หรือธรรมดา (ไม่มีลวดลาย)</t>
  </si>
  <si>
    <t>แบ่งฝังเส้น พี วี ซี, โลหะ ขึ้นรูปเล่นลายประดับ</t>
  </si>
  <si>
    <t>2.4.3</t>
  </si>
  <si>
    <t>2.4.4</t>
  </si>
  <si>
    <t>พื้นปูกระเบื้องดินเผาเคลือบสีไฟสูง/ไม่เคลือบสี</t>
  </si>
  <si>
    <t>ขนาดตั้งแต่ 4" x 4" , 6" x 6"  (เว้นร่อง)</t>
  </si>
  <si>
    <t>ขนาด 8" x 8" (เว้นร่อง)</t>
  </si>
  <si>
    <t>2.4.5</t>
  </si>
  <si>
    <t>พื้นปูกระเบื้องดินเผาเคลือบสีไฟสูง/ไม่เคลือบสี ปูสลับหรือเว้นแนว</t>
  </si>
  <si>
    <t>ขนาด 6" x 6" , 8" x 8" เว้นแนวตั้งแต่ 1" ไม่เกิน 2"</t>
  </si>
  <si>
    <t>ทรายล้าง กรวดล้าง หรือหินล้าง</t>
  </si>
  <si>
    <t>ปูธรรมดา หรือปูทะแยง</t>
  </si>
  <si>
    <t>2.4.6</t>
  </si>
  <si>
    <t>พื้นปูกระเบื้องดินเผาเคลือบเซรามิค</t>
  </si>
  <si>
    <t>ขนาดตั้งแต่ 4" x 4" หรือ 4" x 8"  (เว้นร่อง)</t>
  </si>
  <si>
    <t>ขนาด 8" x 8" , 12" x 12" , 16" x 16" (เว้นร่องชิด)</t>
  </si>
  <si>
    <t>ขนาด 18" x 18" , 20" x 20" , 24" x 24" (เว้นร่องชิด)</t>
  </si>
  <si>
    <t>2.4.7</t>
  </si>
  <si>
    <t>พื้นปูกระเบื้องดินเผาเคลือบเซรามิค ปูสลับ/เว้นแนว</t>
  </si>
  <si>
    <t>ขนาด 6" x 6" , 8" x 8" เว้นร่องตั้งแต่ 1" ไม่เกิน 2"</t>
  </si>
  <si>
    <t>2.4.8</t>
  </si>
  <si>
    <t>พื้นปูกระเบื้องแกรนิตโต้ (รวมค่าแรงทำปูนทรายแล้ว)</t>
  </si>
  <si>
    <t>ขนาด 12"x12" ถง 16"x16" (ปูชิด)</t>
  </si>
  <si>
    <t>ขนาด 18"x18" ถง 20"x20" (ปูชิด)</t>
  </si>
  <si>
    <t>ขนาด 24"x24" ขึ้นไป (ปูชิด)</t>
  </si>
  <si>
    <t>2.4.9</t>
  </si>
  <si>
    <t>พื้นปูกระเบื้องโมเสค ทุกชนิด (รวมค่าแรงทำปูนทรายแล้ว)</t>
  </si>
  <si>
    <t>ขนาดตั้งแต่ 1" x 1" ถง 2" x 2" (ชนิดแผ่น 12" x 12")</t>
  </si>
  <si>
    <t>2.4.10</t>
  </si>
  <si>
    <t>พื้นปูแผ่นหินขัดสำเร็จรูป (รวมค่าแรงทำปูนทรายแล้ว)</t>
  </si>
  <si>
    <t>ขนาดตั้งแต่ 12"x12" , 16"x16" (ปูชิด)</t>
  </si>
  <si>
    <t>2.4.11</t>
  </si>
  <si>
    <t>พื้นปูแผ่นหินอ่อน, หินแกรนิต (รวมค่าแรงทำปูนทรายแล้ว)</t>
  </si>
  <si>
    <t>ขนาด 0.30x0.30 ม., 0.40x0.40 ม.</t>
  </si>
  <si>
    <t>ขนาด 0.30x0.60 ม., 0.40x0.80 ม., 0.5x0.50 ม.</t>
  </si>
  <si>
    <t>ขนาด 0.80x0.80 ขึ้นไป</t>
  </si>
  <si>
    <t>เฉพาะค่าแรงพ่นทราย หรือพ่นไฟ (หินแกรนิต)</t>
  </si>
  <si>
    <t>หมายเหตุ  รวมค่าแรงปูนทรายแล้ว หมายถึงปูนทรายที่ใช้รองพื้นขณะปู (ไม่ใช่งานปูนทรายเรียบปรับระดับเตรียมผิว)</t>
  </si>
  <si>
    <t>2.4.12</t>
  </si>
  <si>
    <t>พื้นผิวปูกระเบื้องยาง พี วี ซี. ชนิดแผ่น ทุกความหนา</t>
  </si>
  <si>
    <t>ขนาด 9"x9" ถง 12"x12" (มากกว่า 100 ตร.ม.)</t>
  </si>
  <si>
    <t>(รวมค่าแรงทากาวรองพื้นแล้ว)</t>
  </si>
  <si>
    <t>ขนาด 9"x9" ถง 12"x12" (น้อยกว่า 100 ตร.ม.)</t>
  </si>
  <si>
    <t>ขนาด 18"x18" , 12"x24" , 24"x24"</t>
  </si>
  <si>
    <t>ขนาด 10x91.6 ซม. หรือหน้ากว้างไม่เกิน 15</t>
  </si>
  <si>
    <t>2.4.13</t>
  </si>
  <si>
    <t>พื้นผิวปูกระเบื้องยางชนิดม้วน ทุกความหนา</t>
  </si>
  <si>
    <t>มากกว่า 100 ตร.ม.</t>
  </si>
  <si>
    <t>น้อยกว่า 100 ตร.ม.</t>
  </si>
  <si>
    <t>2.4.14</t>
  </si>
  <si>
    <t>พื้นปูแผ่นไม้สำเร็จรูป (ลามเนต) ทุกความหนา</t>
  </si>
  <si>
    <t>(ไม่รวมตีบัวเชิงผนัง)</t>
  </si>
  <si>
    <t>2.4.15</t>
  </si>
  <si>
    <t>พื้นปูพรม (ชนิดแผ่น, ชนิดม้วน)</t>
  </si>
  <si>
    <t>หมายเหตุ - รวมค่าแรงปูนทรายแล้ว * หมายถึงปูนทรายที่ใช้รองพื้นขณะปู (ไม่ใช่งานเทปูนทรายปรับระดับเตรียมผิว)</t>
  </si>
  <si>
    <t xml:space="preserve"> - ไม่รวมงานพื้นปูนทรายผิวขัดมันหรือขัดเรียบปรับระดับและกาวทาสำหรับงานปูกระเบื้องยาง</t>
  </si>
  <si>
    <t>2.4.16</t>
  </si>
  <si>
    <t>งานทำพื้นไม้</t>
  </si>
  <si>
    <t>2.4.16.1</t>
  </si>
  <si>
    <t>ติดตั้งคาน ตง และปูพื้นไม้</t>
  </si>
  <si>
    <t>พื้นไม้ตีชน (ไม่เข้าลิ้น)</t>
  </si>
  <si>
    <t>พื้นไม่เข้าลิ้น ทุกขนาด</t>
  </si>
  <si>
    <t>2.4.16.2</t>
  </si>
  <si>
    <t>ติดตั้ง ตง และปูพื้นไม้</t>
  </si>
  <si>
    <t>2.4.16.3</t>
  </si>
  <si>
    <t>ปูพื้นไม้ปาเก้ หนา 1" ทุกขนาดของไม้</t>
  </si>
  <si>
    <t>มากกว่า 100 ตร.ม. ขึ้นไป ถ้าน้อยกว่า **</t>
  </si>
  <si>
    <t>ปูพื้นไม่เข้าลิ้น 1"x4" ยาวไม่เกิน 3.00 ม.</t>
  </si>
  <si>
    <t>ค่าขัดพื้นไม้ด้วยเครื่อง</t>
  </si>
  <si>
    <t>พื้นที่ 80-100 ตร.ม. ขึ้นไป</t>
  </si>
  <si>
    <t>พื้นที่ 50-80 ตร.ม. ถ้าน้อยกว่า **</t>
  </si>
  <si>
    <t>2.4.17</t>
  </si>
  <si>
    <t>บัวเชิงผนังชนิดต่างๆ</t>
  </si>
  <si>
    <t>บัวเชิงผนังหินอ่อน, หินแกรนิต*</t>
  </si>
  <si>
    <t>ขนาดความสูง 4", 5" (เจียร์บัวหลุยส์, ครึ่งวงกลม)</t>
  </si>
  <si>
    <t>ขนาดความสูง 4", 5" (ลบมุม 45 องศา)</t>
  </si>
  <si>
    <t>บัวเชิงผนังทำทรายล้าง, หินล้าง, กรวดล้าง</t>
  </si>
  <si>
    <t>ขนาดความสูง 4", 5"</t>
  </si>
  <si>
    <t>บัวเชิงผนังทำหินขัดหล่อกับที่</t>
  </si>
  <si>
    <t>บัวเชิงผนังหินขัดสำเร็จรูป*</t>
  </si>
  <si>
    <t>บัวเชิงผนังบุกระเบื้องเซรามิค*</t>
  </si>
  <si>
    <t>ขนาดความสูง 4", 6", 8"</t>
  </si>
  <si>
    <t>บัวเชิงผนังยาง (ชนิดม้วน)</t>
  </si>
  <si>
    <t>บัวเชิงผนังสำเร็จรูป (พี วี ซี.)</t>
  </si>
  <si>
    <t>ขนาดความสูง 4"</t>
  </si>
  <si>
    <t>บัวเชิงผนังไม้เนื้อแข็ง, ไม้เต็ง</t>
  </si>
  <si>
    <t>บัวเชิงผนังไม้สัก, ไม้แดง, ไม้มะค่า</t>
  </si>
  <si>
    <t>บัวเชิงผนังไม้สำเร็จรูป (ไม้เทียม, GRC)</t>
  </si>
  <si>
    <t>บัวเชิงผนังสำเร็จรูป (สแตนเลส, อลูมิเนียม)</t>
  </si>
  <si>
    <t>บัวเชิงผนังผิวซีเมนต์ขัดมันเรียบ</t>
  </si>
  <si>
    <t>บัวเชิงผนังทาสีน้ำมัน</t>
  </si>
  <si>
    <t>หมายเหตุ *รวมค่าแรงปูนทรายแล้ว หมายถึงปูนทรายที่ใช้รองพื้นขณะติดตั้ง (ไม่รวมค่าวัสดุ)</t>
  </si>
  <si>
    <t>งานประตู-หน้าต่าง</t>
  </si>
  <si>
    <t>2.5.1</t>
  </si>
  <si>
    <t>ทำวงกบไม้ (กรณีคิดโดยปริมาตรของไม้ ยังไม่รวมคัาอบไม้)</t>
  </si>
  <si>
    <t>วงกบประตู ช่องแสง ประกอบในที่</t>
  </si>
  <si>
    <t>วงกบหน้าต่าง ช่องแสง ประกอบในที่</t>
  </si>
  <si>
    <t>2.5.2</t>
  </si>
  <si>
    <t>ติดตั้งวงกบไม้, วงกบไฟเบอร์</t>
  </si>
  <si>
    <t>วงกบประตู ช่องแสง</t>
  </si>
  <si>
    <t>วงกบหน้าต่าง ช่องแสง</t>
  </si>
  <si>
    <t>2.5.3</t>
  </si>
  <si>
    <t>ติดตั้งบาน (พร้อมบานพับ, กลอน, มือจับ)</t>
  </si>
  <si>
    <t>บานประตูไม้ (ปรับแต่ง)</t>
  </si>
  <si>
    <t>บานประตูไฟเบอร์, บานสำเร็จรูป</t>
  </si>
  <si>
    <t>บานหน้าต่างไม้ (ปรับแต่ง)</t>
  </si>
  <si>
    <t>2.5.4</t>
  </si>
  <si>
    <t>ติดตั้งอุปกรณ์ประกอบประตู-หน้าต่าง</t>
  </si>
  <si>
    <t>ลูกบิดประตู, กญแจล็อคต่างๆ</t>
  </si>
  <si>
    <t>Door Closser</t>
  </si>
  <si>
    <t>ที่ยึดประตู</t>
  </si>
  <si>
    <t>2.5.5</t>
  </si>
  <si>
    <t>ติดตั้งชุดประตูบานเลื่อนไม้ทุกขนาด (เฉพาะอุปกรณ์)</t>
  </si>
  <si>
    <t>บัวราง, รางเลื่อน, ลูกล้อ, กญแจล็อค, มือจับฝัง</t>
  </si>
  <si>
    <t>2.5.6</t>
  </si>
  <si>
    <t>ติดตั้งชุดหน้าต่างบานเลื่อนไม้ทุกขนาด (เฉพาะอุปกรณ์)</t>
  </si>
  <si>
    <t>บัวราง, รางเลื่อน, ลูกล้อ, กลอน, มือจับฝัง</t>
  </si>
  <si>
    <t>2.5.7</t>
  </si>
  <si>
    <t>ค่าตัดและติดตั้งกระจก (ประตู-หน้าต่าง, ช่องแสง)</t>
  </si>
  <si>
    <t>ขนาด 3 มม., 4 มม., 5 มม.</t>
  </si>
  <si>
    <t>ตร.ฟ.</t>
  </si>
  <si>
    <t>ประตู, หน้าต่าง, ช่องแสง</t>
  </si>
  <si>
    <t>ขนาด 6 มม., 8 มม.</t>
  </si>
  <si>
    <t>ประตู, หน้าต่าง, ช่องแสงทั่วไป</t>
  </si>
  <si>
    <t>ขนาด 10 มม., 12 มม.</t>
  </si>
  <si>
    <t>ประตูกรอบอลูมิเนียม, บานเปลือย</t>
  </si>
  <si>
    <t>ผนังกระจกกรอบอลูมิเนียม/ผนังเปลือย **</t>
  </si>
  <si>
    <t>** เฉพาะค่าตัดจากโรงงาน/ตัวแทนจาหนาย ไม่รวมค่าแรงประกอบและติดตั้งอุปกรณ์ และค่างานอื่นๆ ของผู้รับจ้าง</t>
  </si>
  <si>
    <t>คำติดตั้งเครื่องสุขภัณฑ์พร้อมอุปกรณ์</t>
  </si>
  <si>
    <t>2.6.1</t>
  </si>
  <si>
    <t>ส้วมนั่งราบชนิดมีหม้อน้ำ, ฟลัชวาล์ว</t>
  </si>
  <si>
    <t>ทุกขนาด</t>
  </si>
  <si>
    <t>2.6.2</t>
  </si>
  <si>
    <t>ส้วมนั่งยอง, นั่งราบ, ชนิดราดน้ำ</t>
  </si>
  <si>
    <t>ฐานสูง, ฐานต่ำ</t>
  </si>
  <si>
    <t>2.6.3</t>
  </si>
  <si>
    <t>ที่ปัสสาวะชายรุ่นใหญ่พร้อมฟลัชวาล์ว</t>
  </si>
  <si>
    <t>ขนาดใหญ่ (ฟลัชวาล์วชนิดก้านโยก)</t>
  </si>
  <si>
    <t>2.6.4</t>
  </si>
  <si>
    <t>ที่ปัสสาวะชายพร้อมวาล์วกด</t>
  </si>
  <si>
    <t>ขนาดกลาง, ขนาดเล็ก, ทั่วไป</t>
  </si>
  <si>
    <t>2.6.5</t>
  </si>
  <si>
    <t>แผงกั้นปัสสาวะชาย</t>
  </si>
  <si>
    <t>ทุกขนาด, ทุกชนิด</t>
  </si>
  <si>
    <t>2.6.6</t>
  </si>
  <si>
    <t>อ่างล้างหน้าพร้อมอุปกรณ์ (ครบชุด)</t>
  </si>
  <si>
    <t>แขวนผนัง, ฝังใต้เค้าเตอร์, วางบนเค้าเตอร์</t>
  </si>
  <si>
    <t>2.6.7</t>
  </si>
  <si>
    <t>อ่างอาบน้ำพร้อมอุปกรณ์ (ครบชุด) แบบธรรมดา</t>
  </si>
  <si>
    <t>ไม่รวมงานก่ออิฐและตกแต่งรอบอ่าง</t>
  </si>
  <si>
    <t>2.6.8</t>
  </si>
  <si>
    <t>ก๊อกผสมอ่างอาบน้ำพร้อมฝักบัวสายอ่อน</t>
  </si>
  <si>
    <t>2.6.9</t>
  </si>
  <si>
    <t>ฝักบัวก้านแข็งพร้อมวาล์ว เปิด-ปิด</t>
  </si>
  <si>
    <t>2.6.10</t>
  </si>
  <si>
    <t>ฝักบัวสายอ่อนพร้อมวาล์ว เปิด-ปิด</t>
  </si>
  <si>
    <t>2.6.11</t>
  </si>
  <si>
    <t>สายชำระพร้อมสตอปวาล์ว</t>
  </si>
  <si>
    <t>2.6.12</t>
  </si>
  <si>
    <t>ที่ใส่กระดาษชำระ (ฝังผนัง)</t>
  </si>
  <si>
    <t>2.6.13</t>
  </si>
  <si>
    <t>ที่ใส่กระดาษชำระ (เจาะยึดสกรู)</t>
  </si>
  <si>
    <t>2.6.14</t>
  </si>
  <si>
    <t>ที่ใส่สบู่ (ฝังผนัง)</t>
  </si>
  <si>
    <t>2.6.15</t>
  </si>
  <si>
    <t>ที่ใส่สบู่ (เจาะยึดสกรู)</t>
  </si>
  <si>
    <t>2.6.16</t>
  </si>
  <si>
    <t>ชั้นวางของ (ฝังผนัง)</t>
  </si>
  <si>
    <t>2.6.17</t>
  </si>
  <si>
    <t>ชั้นวางของ (เจาะยึดสกรู)</t>
  </si>
  <si>
    <t>2.6.18</t>
  </si>
  <si>
    <t>ราวแขวนผา (ฝังผนัง)</t>
  </si>
  <si>
    <t>2.6.19</t>
  </si>
  <si>
    <t>ราวแขวนผา (เจาะยึดสกรู)</t>
  </si>
  <si>
    <t>2.6.20</t>
  </si>
  <si>
    <t>กระจกเงาสำเร็จรูป (เจาะยึดสกรู)</t>
  </si>
  <si>
    <t>ชนิดปรับมุม (มาตรฐานทั่วไป)</t>
  </si>
  <si>
    <t>2.6.21</t>
  </si>
  <si>
    <t>ราวจับคนพิการ (ติดข้างผนัง)</t>
  </si>
  <si>
    <t>แบบ 2 ขา (ยึด 2 จุด)</t>
  </si>
  <si>
    <t>2.6.22</t>
  </si>
  <si>
    <t>ราวจับคนพิการ (อ่างล้างหน้า, โถส้วม)</t>
  </si>
  <si>
    <t>แบบ 3 ขา (ยึด 3 จุด)</t>
  </si>
  <si>
    <t>2.6.23</t>
  </si>
  <si>
    <t>ก๊อกน้ำล้างพื้น</t>
  </si>
  <si>
    <t>2.6.24</t>
  </si>
  <si>
    <t>ที่ใส่สบู่เหลว</t>
  </si>
  <si>
    <t>2.6.25</t>
  </si>
  <si>
    <t>ตะแกรงกร่องผงพร้อมที่ดักกลิ่น</t>
  </si>
  <si>
    <t>2.6.26</t>
  </si>
  <si>
    <t>สตอปวาล์ว</t>
  </si>
  <si>
    <t>2.6.27</t>
  </si>
  <si>
    <t>สายชำระ</t>
  </si>
  <si>
    <t>2.6.28</t>
  </si>
  <si>
    <t>ห้องน้ำสำเร็จรูป (แบบเต็มห้อง) พร้อมอุปกรณ์</t>
  </si>
  <si>
    <t>ด้านข้าง, ด้านหน้า (ประตู)</t>
  </si>
  <si>
    <t>2.6.29</t>
  </si>
  <si>
    <t>ห้องน้ำสำเร็จรูป (แบบครึ่งห้อง) พร้อมอุปกรณ์</t>
  </si>
  <si>
    <t>ด้านหน้า (ประตู) + ขอบข้าง</t>
  </si>
  <si>
    <t>2.6.30</t>
  </si>
  <si>
    <t>ซิงค์สแตนเลสชนิด 2 หลุมพร้อมก๊อกคอยาว (ครบชุด)</t>
  </si>
  <si>
    <t>แบบมีที่พักจานหรือไม่มี</t>
  </si>
  <si>
    <t>2.6.31</t>
  </si>
  <si>
    <t>ซิงค์สแตนเลสชนิด 1 หลุมพร้อมก๊อกคอยาว (ครบชุด)</t>
  </si>
  <si>
    <t>2.6.32</t>
  </si>
  <si>
    <t>เครื่องเป่าลมร้อน (เป่ามือ) อัตโนมัติ</t>
  </si>
  <si>
    <t>งานบันไดและส่วนประกอบงานบันได</t>
  </si>
  <si>
    <t>2.7.1</t>
  </si>
  <si>
    <t>งานบันไดและส่วนประกอบ</t>
  </si>
  <si>
    <t>ขั้น</t>
  </si>
  <si>
    <t>ลูกนอนไม้เนื้อแข็ง</t>
  </si>
  <si>
    <t>ลูกตั้งไม้เนื้อแข็ง</t>
  </si>
  <si>
    <t>ราวบันไดไม้, ลูกกรงไม้, เสารับราวบันได</t>
  </si>
  <si>
    <t>ราวจับไม้ (ไม่มีลูกกรงไม้)</t>
  </si>
  <si>
    <t>แม่บันไดพร้อมพุกรับขั้นบันได ไม้เนื้อแข็ง</t>
  </si>
  <si>
    <t>2.7.2</t>
  </si>
  <si>
    <t>ตั้งเสา, วางคาน, ตง, ปูพื้นชานพัก ไม้เนื้อแข็ง</t>
  </si>
  <si>
    <t>พื้นไม้ตีชน ทุกขนาด</t>
  </si>
  <si>
    <t>พื้นไม้เข้าลิ้น ทุกขนาด</t>
  </si>
  <si>
    <t>2.7.3</t>
  </si>
  <si>
    <t>งานบันไดทาวัสดุตกแต่งผิว (บันได ค.ส.ล.) และอื่นๆ</t>
  </si>
  <si>
    <t>ขั้นบันไดลูกตั้ง-ลูกนอน ทำผิวทรายล้าง, หินล้าง กรวดล้าง</t>
  </si>
  <si>
    <t>มีความกว้างรวมกันไม่เกิน 1 เมตร</t>
  </si>
  <si>
    <t>ขั้นบันไดลูกตั้ง-ลูกนอน ทำผิวหินขัด</t>
  </si>
  <si>
    <t>ขั้นบันไดลูกตั้ง-ลูกนอน ปูกระเบื้องทุกชนิด/ทุกขนาด</t>
  </si>
  <si>
    <t>ขั้นบันไดลูกตั้ง-ลูกนอน ปูหินแกรนิต, หินอ่อน/ทุกขนาด</t>
  </si>
  <si>
    <t>ขั้นบันไดลูกตั้ง-ลูกนอน ปูกระเบื้องยางทุกชนิด/ทุกขนาด</t>
  </si>
  <si>
    <t>ลูกนอนบันได เจียรขอบครึ่งวงกลม</t>
  </si>
  <si>
    <t>หินอ่อน, หินแกรนิต</t>
  </si>
  <si>
    <t>จมูกบันได พี วี ซี., โลหะ ทุกชนิด</t>
  </si>
  <si>
    <t>ทุกชนิด, ทุกขนาด</t>
  </si>
  <si>
    <t>จมูกบันได เซาะร่อง (หินอ่อน, หินแกรนิต)</t>
  </si>
  <si>
    <t>จำนวน 3 ร่อง</t>
  </si>
  <si>
    <t>ค่าทาสีต่างๆ (ทารองพื้น 1 เที่ยว และทำสีจริง 2 เที่ยว)</t>
  </si>
  <si>
    <t>*รวมค่านั่งร้าน(สูงไม่เกิน 4 เมตร)สำหรับงานทาสีแล้ว</t>
  </si>
  <si>
    <t>2.8.1</t>
  </si>
  <si>
    <t>ค่าทาสีน้ำพลาสติก, สีน้ำอะคิลิค</t>
  </si>
  <si>
    <t>ภายใน  มากกว่า 5,000 ตร.ม.</t>
  </si>
  <si>
    <t>ภายใน  น้อยกว่า 5,000 ตร.ม.</t>
  </si>
  <si>
    <t>ภายนอก มากกว่า 5,000 ตร.ม.</t>
  </si>
  <si>
    <t>ภายนอก น้อยกว่า 5,000 ตร.ม.</t>
  </si>
  <si>
    <t>2.8.2</t>
  </si>
  <si>
    <t>ค่าทาสีน้ำมัน</t>
  </si>
  <si>
    <t>มากกว่า 5,000 ตร.ม.</t>
  </si>
  <si>
    <t>น้อยกว่า 5,000 ตร.ม.</t>
  </si>
  <si>
    <t>2.8.3</t>
  </si>
  <si>
    <t>ค่าทาสีเหล็กกันสนิม</t>
  </si>
  <si>
    <t>2.8.4</t>
  </si>
  <si>
    <t>ค่าทาเชลแล็ก แลคเกอร์ วานิช (สีย้อมไม้) ชนิดสำเร็จรูป</t>
  </si>
  <si>
    <t>2.8.5</t>
  </si>
  <si>
    <t>ค่าทาน้ำยาเคลือบแข็งทำพื้นไม้ (โพลียูรีเทน) ชนิดสำเร็จรูป</t>
  </si>
  <si>
    <t>2.8.6</t>
  </si>
  <si>
    <t>ค่าทาน้ำยากันเชื้อรา (ซิลิโคลน) , ทาน้ำยากันแมลง (เชลไดร์)</t>
  </si>
  <si>
    <t>ทาจำนวน 1 เที่ยว</t>
  </si>
  <si>
    <t>หมายเหตุ มากกว่า 5,000 ตร.ม. หมายถึงพื้นที่ทาสีรวมในงานทาสีทั้งหมดของงาน/โครงการ เกิน 5,000 ตร.ม.</t>
  </si>
  <si>
    <t>คำรื้อถอนอาคารและสิ่งปลูกสร้างต่างๆ</t>
  </si>
  <si>
    <t>2.9.1</t>
  </si>
  <si>
    <t>งานรื้อถอนโครงสร้าง ค.ส.ล.</t>
  </si>
  <si>
    <t>รื้อกอง</t>
  </si>
  <si>
    <t>รื้อขนไป</t>
  </si>
  <si>
    <t>2.9.2</t>
  </si>
  <si>
    <t>งานรื้อถอนโครงหลังคา (ทุกรูปทรงของหลังคา)</t>
  </si>
  <si>
    <t>2.9.3</t>
  </si>
  <si>
    <t>งานรื้อถอนโครงหลังคาเหล็ก (ทุกรูปทรงของหลังคา)</t>
  </si>
  <si>
    <t>2.9.4</t>
  </si>
  <si>
    <t>งานรื้อถอนวัสดุมุงหลังคา (คอนกรีตหรือลักษณะใกล้เคียง)</t>
  </si>
  <si>
    <t>2.9.5</t>
  </si>
  <si>
    <t>งานรื้อถอนวัสดุมุงหลังคา (ลอนคู่หรือลักษณะใกล้เคียง)</t>
  </si>
  <si>
    <t>2.9.6</t>
  </si>
  <si>
    <t>งานรื้อถอนฝากระเบื้องแผ่นเรียบหรือวัสดุแผ่นเรียบใกล้เคียง</t>
  </si>
  <si>
    <t>(วัสดุแผ่นพร้อมโครงคร่าวไม้)</t>
  </si>
  <si>
    <t>2.9.7</t>
  </si>
  <si>
    <t>งานรื้อถอนฝายิบซั่มฉาบเรียบ (วัสดุแผ่นพร้อมโครงคร่าว-</t>
  </si>
  <si>
    <t>เหล็กชุบสังกะสี)</t>
  </si>
  <si>
    <t>2.9.8</t>
  </si>
  <si>
    <t>งานรื้อถอนฝาโครงคร่าว ที-บาร์ (วัสดุแผ่นพร้อมโครงคร่าว)</t>
  </si>
  <si>
    <t>2.9.9</t>
  </si>
  <si>
    <t>งานรื้อถอนผนังก่ออิฐฉาบปูนหนาครึ่งแผ่น (วัสดุก่อ/ฉาบทุกชนิด)</t>
  </si>
  <si>
    <t>2.9.10</t>
  </si>
  <si>
    <t>งานรื้อถอนผนังก่ออิฐฉาบปูนหนาเต็มแผ่น (วัสดุก่อ/ฉาบทุกชนิด)</t>
  </si>
  <si>
    <t>2.9.11</t>
  </si>
  <si>
    <t>งานรื้อถอนฝาไม้ยาง/ไม้สำเร็จรูป พร้อมคร่าวฝา</t>
  </si>
  <si>
    <t>2.9.12</t>
  </si>
  <si>
    <t>งานรื้อถอนฝาไม้อัดบุสองด้าน พร้อมโครงคร่าว (ไม้อัดทุกชนิด</t>
  </si>
  <si>
    <t>หรือวัสดุชนิดแผ่นเรียบทุกชนิด</t>
  </si>
  <si>
    <t>2.9.13</t>
  </si>
  <si>
    <t>งานรื้อถอนผนังยิบซั่มบอรดบุสองด้าน พร้อมโครงคร่าว</t>
  </si>
  <si>
    <t>2.9.14</t>
  </si>
  <si>
    <t>งานรื้อถอนผนังบุกระเบื้อง (ทุกชนิด/ทุกขนาด)</t>
  </si>
  <si>
    <t>2.9.15</t>
  </si>
  <si>
    <t>งานรื้อถอนผนังบุหินอ่อน, หินแกรนิต (ทุกขนาด)</t>
  </si>
  <si>
    <t>2.9.16</t>
  </si>
  <si>
    <t>งานรื้อถอนผนังกระจกกรอบอลูมิเนียม/บานเปลือย</t>
  </si>
  <si>
    <t>รื้อกอง อาคารสูงไม่เกิน 3 ชั้น</t>
  </si>
  <si>
    <t>รื้อขนไป อาคารสูงไม่เกิน 3 ชั้น</t>
  </si>
  <si>
    <t>รื้อขนไป อาคารสูงเกิน 3 ชั้นขึ้นไป</t>
  </si>
  <si>
    <t>2.9.17</t>
  </si>
  <si>
    <t>งานรื้อถอนพื้น ค.ส.ล. วางบนดิน (หนา 10-15 ซม.)</t>
  </si>
  <si>
    <t>2.9.18</t>
  </si>
  <si>
    <t>งานรื้อถอนพื้น ค.ส.ล. วางบนดิน (หนา 15-20 ซม.)</t>
  </si>
  <si>
    <t>2.9.19</t>
  </si>
  <si>
    <t>งานรื้อถอนพื้นสำเร็จรูปพร้อมคอนกรีตทับหน้า (ทุกชนิดความหนา</t>
  </si>
  <si>
    <t>รวม 10 - 15 ซม.)</t>
  </si>
  <si>
    <t>2.9.20</t>
  </si>
  <si>
    <t>รวม 15 - 20 ซม.)</t>
  </si>
  <si>
    <t>2.9.21</t>
  </si>
  <si>
    <t>งานรื้อถอนพื้นปูหินอ่อน, หินแกรนิต (ทุกขนาด)</t>
  </si>
  <si>
    <t>2.9.22</t>
  </si>
  <si>
    <t>งานรื้อถอนพื้นปูกระเบื้อง (ทุกชนิด/ทุกขนาด)</t>
  </si>
  <si>
    <t>2.9.23</t>
  </si>
  <si>
    <t>งานรื้อถอนพื้นปูกระเบื้องยาง (ทุกชนิด/ทุกขนาด)</t>
  </si>
  <si>
    <t>2.9.24</t>
  </si>
  <si>
    <t>งานรื้อถอนพื้นปูไม้ปาเก้ (ทุกชนิด/ทุกขนาด)</t>
  </si>
  <si>
    <t>2.9.25</t>
  </si>
  <si>
    <t>งานรื้อถอนพื้นปูไม้สำเร็จรูป (ทุกชนิด/ทุกขนาด)</t>
  </si>
  <si>
    <t>2.9.26</t>
  </si>
  <si>
    <t>งานรื้อถอนพื้นไม้ พร้อมไม้ตงและคาน</t>
  </si>
  <si>
    <t>2.9.27</t>
  </si>
  <si>
    <t>งานรื้อถอนบันไดไม้พร้อมราวลูกกรง</t>
  </si>
  <si>
    <t>2.9.28</t>
  </si>
  <si>
    <t>งานรื้อถอนราวลูกกรงบันไดหรือระเบียง</t>
  </si>
  <si>
    <t>2.9.29</t>
  </si>
  <si>
    <t>งานรื้อถอนประตูพร้อมวงกบ 1 บาน (บานเปิดเดียว)</t>
  </si>
  <si>
    <t>2.9.30</t>
  </si>
  <si>
    <t>งานรื้อถอนประตูพร้อมวงกบ 2 บาน (บานเปิดคู่)</t>
  </si>
  <si>
    <t>2.9.31</t>
  </si>
  <si>
    <t>งานรื้อถอนชุดประตูอลูมิเนียมพร้อมกระจก</t>
  </si>
  <si>
    <t>2.9.32</t>
  </si>
  <si>
    <t>งานรื้อถอนชุดประตูเหล็กกันไฟพร้อมวงกบ</t>
  </si>
  <si>
    <t>2.9.33</t>
  </si>
  <si>
    <t>งานรื้อถอนชุดประตูเหล็กม้วนพร้อมกล่องเก็บ</t>
  </si>
  <si>
    <t>2.9.34</t>
  </si>
  <si>
    <t>งานรื้อถอนหน้าต่างไม้พร้อมวงกบไม้ 1 ชอง (บานเปิดเดียว)</t>
  </si>
  <si>
    <t>2.9.35</t>
  </si>
  <si>
    <t>งานรื้อถอนหน้าต่างไม้พร้อมวงกบไม้ 2 ชอง (บานเปิดค)</t>
  </si>
  <si>
    <t>2.9.36</t>
  </si>
  <si>
    <t>งานรื้อถอนชุดหน้าต่างอลูมิเนียมพร้อมกระจก</t>
  </si>
  <si>
    <t>2.9.37</t>
  </si>
  <si>
    <t>งานรื้อถอนสุขภัณฑ์ (โถส้วม, อ่างล้างหน้า) ทุกขนาด/ทุกชนิด</t>
  </si>
  <si>
    <t>2.9.38</t>
  </si>
  <si>
    <t>งานรื้อถอนอ่างอาบน้ำพร้อมอุปกรณ์ (ทุกชนิด/ทุกขนาด)</t>
  </si>
  <si>
    <t>2.9.39</t>
  </si>
  <si>
    <t>งานรื้อถอนดวงโคมพร้อมสายไฟฟ้า (ชุดโคมหลอดฟลูออเรสเซนต์</t>
  </si>
  <si>
    <t>ชนิดเดียว, คู่, กล่องเหล็กพับเปลือยหรือชนิดใกล้เคียง)</t>
  </si>
  <si>
    <t>2.9.40</t>
  </si>
  <si>
    <t>งานรื้อถอนดวงโคมพร้อมสายไฟฟ้า (ชุดโคมดาวไลน์ทุกขนาด)</t>
  </si>
  <si>
    <t>2.9.41</t>
  </si>
  <si>
    <t>งานรื้อถอนรางระบายน้ำ ค.ส.ล.</t>
  </si>
  <si>
    <t>2.9.42</t>
  </si>
  <si>
    <t>งานรื้อถอนรางระบายน้ำก่ออิฐฉาบปูน</t>
  </si>
  <si>
    <t>2.9.43</t>
  </si>
  <si>
    <t>งานรื้อถอนท่อระบายน้ำ คสล. ขนาด ศก. 0.15 -0.30 ม.</t>
  </si>
  <si>
    <t>2.9.44</t>
  </si>
  <si>
    <t>งานรื้อถอนท่อระบายน้ำ คสล. ขนาด ศก. 0.40 -0.60 ม.</t>
  </si>
  <si>
    <t>2.9.45</t>
  </si>
  <si>
    <t>งานรื้อถอนบ่อพักน้ำทิ้ง  ขนาดท่อ  ศก. 5.0-20.0 ซม.</t>
  </si>
  <si>
    <t>บอ</t>
  </si>
  <si>
    <t>2.9.46</t>
  </si>
  <si>
    <t>งานรื้อถอนบ่อพักน้ำ คสล. ขนาดท่อ ศก. 0.20 -0.30 ม.</t>
  </si>
  <si>
    <t>2.9.47</t>
  </si>
  <si>
    <t>งานรื้อถอนบ่อพักน้ำ คสล. ขนาดท่อ ศก. 0.40 -0.60 ม.</t>
  </si>
  <si>
    <t>2.9.48</t>
  </si>
  <si>
    <t>งานรื้อถอนครุภัณฑ์จัดสร้าง (เสียหายบางส่วน)</t>
  </si>
  <si>
    <t xml:space="preserve"> - ตู้เก็บของ, ตู้เก็บผ้า (สูงชนฝา)</t>
  </si>
  <si>
    <t xml:space="preserve"> - เค้าเตอร์, ตู้เก็บของ (ตู้เตี้ย, ตู้ลอย)</t>
  </si>
  <si>
    <t xml:space="preserve"> - รื้อกอง  หมายถึงวัสดุรายการที่มีมูลค่า(ตามระเบียบพัสดุ) เก็บกองไว้เป็นระเบียบเพื่อเตรียมขายซาก หรือจำหน่าย</t>
  </si>
  <si>
    <t xml:space="preserve"> - รื้อขนไป หมายถึงรื้อขน จัดวางกองเพื่อเตรียมขนทิ้งในลำดับต่อไป  (โดยมค่าใช้จ่ายตามระยะทางหรือสืบราคาค่าขนทิ้งจากผู้ให้บริการ)</t>
  </si>
  <si>
    <t>งานระบบสุขาภิบาลและระบบดับเพลิง</t>
  </si>
  <si>
    <t>งานเดินท่อเหล็กหล่อชนิดปากระฆัง, ชนิดหน้าแปลน</t>
  </si>
  <si>
    <t>- Dia 2"</t>
  </si>
  <si>
    <t>- Dia 3"</t>
  </si>
  <si>
    <t>- Dia 4"</t>
  </si>
  <si>
    <t>- Dia 6"</t>
  </si>
  <si>
    <t>1. ) ข้อต่อ อุปกรณ์ท่อ ค่าวัสดุ 50 % ของราคาท่อ ค่าแรง 30 % ของค่าวัสดุ</t>
  </si>
  <si>
    <t>2. ) เหล็กยึดท่อ ค่าวัสดุ 20 % ของราคาท่อ ค่าแรง 30 % ของค่าวัสดุ</t>
  </si>
  <si>
    <t>3. ) ทดสอบ ทำความสะอาด ทาสีทาสัญลักษณ์ท่อ ค่าวัสดุ 10 % ของราคาท่อ ค่าแรง 30 % ของค่าวัสดุ</t>
  </si>
  <si>
    <t>งานเดินท่อเหล็กหล่อชนิด ปลอกรัดสแตนเลส</t>
  </si>
  <si>
    <t>4. ) ปลอกรัดสแตนเลส ค่าวัสดุ 50 % ของราคาท่อ ค่าแรง 10 % ของค่าวัสดุ</t>
  </si>
  <si>
    <t>งานเดินท่อเหล็กเคลือบสังกะสี มอก.277 ระบบระบายน้ำ</t>
  </si>
  <si>
    <t>- Dia 1 1/2"</t>
  </si>
  <si>
    <t>- Dia 2 1/2"</t>
  </si>
  <si>
    <t>1. ) ข้อต่อ อุปกรณ์ท่อ ค่าวัสดุ 40 % ของราคาท่อ ค่าแรง 30 % ของค่าวัสดุ</t>
  </si>
  <si>
    <t>งานเดินท่อเหล็กเคลือบสังกะสี มอก.277 ระบบประปา</t>
  </si>
  <si>
    <t>- Dia 1/2"</t>
  </si>
  <si>
    <t>- Dia 3/4"</t>
  </si>
  <si>
    <t>- Dia 1"</t>
  </si>
  <si>
    <t>- Dia 1 1/4"</t>
  </si>
  <si>
    <t>งานเดินท่อเหล็กดำ ASTM # 40 ข้อต่อ GROOVE COUPLING, FLANGES ระบบดับเพลิง</t>
  </si>
  <si>
    <t>4. ) ทาสีท่อดับเพลิง ค่าวัสดุ 30 % ของราคาท่อ ค่าแรง 30 % ของค่าวัสดุ</t>
  </si>
  <si>
    <t>5. ) อุปกรณ์ COUPLING ค่าวัสดุ 50 % ของราคาท่อ ค่าแรง 10 % ของค่าวัสดุ</t>
  </si>
  <si>
    <t>งานเดินท่อเหล็กดำ ASTM # 40 ต่อแบบเชื่อมชน ระบบดับเพลิง</t>
  </si>
  <si>
    <t>งานเดินท่อ PVC ระบบระบายน้ำ</t>
  </si>
  <si>
    <t>2. ) เหล็กยึดท่อ ค่าวัสดุ 30 % ของราคาท่อ ค่าแรง 30 % ของค่าวัสดุ</t>
  </si>
  <si>
    <t>งานเดินท่อ PVC ระบบประปา</t>
  </si>
  <si>
    <t>งานเดินท่อ PP ท่อ HDPE สำหรับงานระบบท่อระบายน้ำ</t>
  </si>
  <si>
    <t>- Dia 8"</t>
  </si>
  <si>
    <t>- Dia 10"</t>
  </si>
  <si>
    <t>- Dia 12"</t>
  </si>
  <si>
    <t>งานเดินท่อ PB  ท่อ PP-R ท่อ HDPE สำหรับงานระบบท่อประปาและท่อรับแรงดัน</t>
  </si>
  <si>
    <t>งานติดตั้งอุปกรณ์ระบบประปา และระดับดับเพลิง</t>
  </si>
  <si>
    <t>SPRINGLER - Dia 1/2"</t>
  </si>
  <si>
    <t>ท่อเดินในฝา</t>
  </si>
  <si>
    <t>ท่อเดินลอย</t>
  </si>
  <si>
    <t>STOP VALVE - Dia 1/2"</t>
  </si>
  <si>
    <t>ก๊อกสนาม - Dia 1/2"</t>
  </si>
  <si>
    <t>ถงดับเพลิงเคม</t>
  </si>
  <si>
    <t>ถง</t>
  </si>
  <si>
    <t>งานติดตั้งอุปกรณ์ มาตรวัดน้ำ, ประตูน้ำ, ประตูน้ำลิ้นปีกผีเสื้อ, ประตูน้ำกันกลับ, ประตูน้ำระบายอากาศ</t>
  </si>
  <si>
    <t>วายสเตนเนอร์, ข้อต่ออ่อนชนิดรับแรงดัน</t>
  </si>
  <si>
    <t>งานติดตั้งอุปกรณ์เหล็กหล่อ FCO, FD, RD, RFD, AVC</t>
  </si>
  <si>
    <t>ฝาเปิดสำหรับทำความสะอาด (Clean Out)</t>
  </si>
  <si>
    <t>ท่อยางอ่อน (Rubber Flex)</t>
  </si>
  <si>
    <t>งานระบบไฟฟำ และระบบสื่อสาร</t>
  </si>
  <si>
    <t>High Voltage Cable</t>
  </si>
  <si>
    <t>1-Core XLPE (12/20 kV)</t>
  </si>
  <si>
    <t>- 1-Core XLPE (12/20 kV) 35 sq.mm.</t>
  </si>
  <si>
    <t>- 1-Core XLPE (12/20 kV) 50 sq.mm.</t>
  </si>
  <si>
    <t>- 1-Core XLPE (12/20 kV) 70 sq.mm.</t>
  </si>
  <si>
    <t>- 1-Core XLPE (12/20 kV) 95 sq.mm.</t>
  </si>
  <si>
    <t>- 1-Core XLPE (12/20 kV) 120 sq.mm.</t>
  </si>
  <si>
    <t>- 1-Core XLPE (12/20 kV) 150 sq.mm.</t>
  </si>
  <si>
    <t>- 1-Core XLPE (12/20 kV) 185 sq.mm.</t>
  </si>
  <si>
    <t>- 1-Core XLPE (12/20 kV) 240 sq.mm.</t>
  </si>
  <si>
    <t>- 1-Core XLPE (12/20 kV) 300 sq.mm.</t>
  </si>
  <si>
    <t>- 1-Core XLPE (12/20 kV) 400 sq.mm.</t>
  </si>
  <si>
    <t>3-Core XLPE (12/20 kV)</t>
  </si>
  <si>
    <t>- 3-Core XLPE (12/20 kV) 35 sq.mm.</t>
  </si>
  <si>
    <t>- 3-Core XLPE (12/20 kV) 50 sq.mm.</t>
  </si>
  <si>
    <t>- 3-Core XLPE (12/20 kV) 70 sq.mm.</t>
  </si>
  <si>
    <t>- 3-Core XLPE (12/20 kV) 95 sq.mm.</t>
  </si>
  <si>
    <t>- 3-Core XLPE (12/20 kV) 120 sq.mm.</t>
  </si>
  <si>
    <t>- 3-Core XLPE (12/20 kV) 150 sq.mm.</t>
  </si>
  <si>
    <t>- 3-Core XLPE (12/20 kV) 185 sq.mm.</t>
  </si>
  <si>
    <t>- 3-Core XLPE (12/20 kV) 240 sq.mm.</t>
  </si>
  <si>
    <t>- 3-Core XLPE (12/20 kV) 300 sq.mm.</t>
  </si>
  <si>
    <t>- 3-Core XLPE (12/20 kV) 400 sq.mm.</t>
  </si>
  <si>
    <t>Low Voltage Cable</t>
  </si>
  <si>
    <t>THW</t>
  </si>
  <si>
    <t>- THW 0.5 sq.mm.</t>
  </si>
  <si>
    <t>- THW 1 sq.mm.</t>
  </si>
  <si>
    <t>- THW 1.5 sq.mm.</t>
  </si>
  <si>
    <t>- THW 2.5 sq.mm.</t>
  </si>
  <si>
    <t>- THW 4 sq.mm.</t>
  </si>
  <si>
    <t>- THW 6 sq.mm.</t>
  </si>
  <si>
    <t>- THW 10 sq.mm.</t>
  </si>
  <si>
    <t>- THW 16 sq.mm.</t>
  </si>
  <si>
    <t>- THW 25 sq.mm.</t>
  </si>
  <si>
    <t>- THW 35 sq.mm.</t>
  </si>
  <si>
    <t>- THW 50 sq.mm.</t>
  </si>
  <si>
    <t>- THW 70 sq.mm.</t>
  </si>
  <si>
    <t>- THW 95 sq.mm.</t>
  </si>
  <si>
    <t>- THW 120 sq.mm.</t>
  </si>
  <si>
    <t>- THW 150 sq.mm.</t>
  </si>
  <si>
    <t>- THW 185 sq.mm.</t>
  </si>
  <si>
    <t>- THW 240 sq.mm.</t>
  </si>
  <si>
    <t>- THW 300 sq.mm.</t>
  </si>
  <si>
    <t>- THW 400 sq.mm.</t>
  </si>
  <si>
    <t>- THW 500 sq.mm.</t>
  </si>
  <si>
    <t>Bare CU.</t>
  </si>
  <si>
    <t>- Bare CU. 10 sq.mm.</t>
  </si>
  <si>
    <t>- Bare CU. 16 sq.mm.</t>
  </si>
  <si>
    <t>- Bare CU. 25 sq.mm.</t>
  </si>
  <si>
    <t>- Bare CU. 35 sq.mm.</t>
  </si>
  <si>
    <t>- Bare CU. 50 sq.mm.</t>
  </si>
  <si>
    <t>- Bare CU. 70 sq.mm.</t>
  </si>
  <si>
    <t>- Bare CU. 95 sq.mm.</t>
  </si>
  <si>
    <t>- Bare CU. 120 sq.mm.</t>
  </si>
  <si>
    <t>- Bare CU. 150 sq.mm.</t>
  </si>
  <si>
    <t>- Bare CU. 185 sq.mm.</t>
  </si>
  <si>
    <t>- Bare CU. 240 sq.mm.</t>
  </si>
  <si>
    <t>- Bare CU. 300 sq.mm.</t>
  </si>
  <si>
    <t>- Bare CU. 400 sq.mm.</t>
  </si>
  <si>
    <t>- Bare CU. 500 sq.mm.</t>
  </si>
  <si>
    <t>1C-CV 0.6/1 kV</t>
  </si>
  <si>
    <t>- 1C-CV 0.6/1 kV 2.5 sq.mm.</t>
  </si>
  <si>
    <t>- 1C-CV 0.6/1 kV 4 sq.mm.</t>
  </si>
  <si>
    <t>- 1C-CV 0.6/1 kV 6 sq.mm.</t>
  </si>
  <si>
    <t>- 1C-CV 0.6/1 kV 10 sq.mm.</t>
  </si>
  <si>
    <t>- 1C-CV 0.6/1 kV 16 sq.mm.</t>
  </si>
  <si>
    <t>- 1C-CV 0.6/1 kV 25 sq.mm.</t>
  </si>
  <si>
    <t>- 1C-CV 0.6/1 kV 35 sq.mm.</t>
  </si>
  <si>
    <t>- 1C-CV 0.6/1 kV 50 sq.mm.</t>
  </si>
  <si>
    <t>- 1C-CV 0.6/1 kV 70 sq.mm.</t>
  </si>
  <si>
    <t>- 1C-CV 0.6/1 kV 95 sq.mm.</t>
  </si>
  <si>
    <t>- 1C-CV 0.6/1 kV 120 sq.mm.</t>
  </si>
  <si>
    <t>- 1C-CV 0.6/1 kV 150 sq.mm.</t>
  </si>
  <si>
    <t>- 1C-CV 0.6/1 kV 185 sq.mm.</t>
  </si>
  <si>
    <t>- 1C-CV 0.6/1 kV 240 sq.mm.</t>
  </si>
  <si>
    <t>- 1C-CV 0.6/1 kV 300 sq.mm.</t>
  </si>
  <si>
    <t>- 1C-CV 0.6/1 kV 400 sq.mm.</t>
  </si>
  <si>
    <t>- 1C-CV 0.6/1 kV 500 sq.mm.</t>
  </si>
  <si>
    <t>2C-CV 0.6/1 kV</t>
  </si>
  <si>
    <t>- 2C-CV 0.6/1 kV 2.5 sq.mm.</t>
  </si>
  <si>
    <t>- 2C-CV 0.6/1 kV 4 sq.mm.</t>
  </si>
  <si>
    <t>- 2C-CV 0.6/1 kV 6 sq.mm.</t>
  </si>
  <si>
    <t>- 2C-CV 0.6/1 kV 10 sq.mm.</t>
  </si>
  <si>
    <t>- 2C-CV 0.6/1 kV 16 sq.mm.</t>
  </si>
  <si>
    <t>- 2C-CV 0.6/1 kV 25 sq.mm.</t>
  </si>
  <si>
    <t>- 2C-CV 0.6/1 kV 35 sq.mm.</t>
  </si>
  <si>
    <t>- 2C-CV 0.6/1 kV 50 sq.mm.</t>
  </si>
  <si>
    <t>- 2C-CV 0.6/1 kV 70 sq.mm.</t>
  </si>
  <si>
    <t>- 2C-CV 0.6/1 kV 95 sq.mm.</t>
  </si>
  <si>
    <t>- 2C-CV 0.6/1 kV 120 sq.mm.</t>
  </si>
  <si>
    <t>- 2C-CV 0.6/1 kV 150 sq.mm.</t>
  </si>
  <si>
    <t>- 2C-CV 0.6/1 kV 185 sq.mm.</t>
  </si>
  <si>
    <t>- 2C-CV 0.6/1 kV 240 sq.mm.</t>
  </si>
  <si>
    <t>- 2C-CV 0.6/1 kV 300 sq.mm.</t>
  </si>
  <si>
    <t>- 2C-CV 0.6/1 kV 400 sq.mm.</t>
  </si>
  <si>
    <t>3C-CV 0.6/1 kV</t>
  </si>
  <si>
    <t>- 3C-CV 0.6/1 kV 2.5 sq.mm.</t>
  </si>
  <si>
    <t>- 3C-CV 0.6/1 kV 4 sq.mm.</t>
  </si>
  <si>
    <t>- 3C-CV 0.6/1 kV 6 sq.mm.</t>
  </si>
  <si>
    <t>- 3C-CV 0.6/1 kV 10 sq.mm.</t>
  </si>
  <si>
    <t>- 3C-CV 0.6/1 kV 16 sq.mm.</t>
  </si>
  <si>
    <t>- 3C-CV 0.6/1 kV 25 sq.mm.</t>
  </si>
  <si>
    <t>- 3C-CV 0.6/1 kV 35 sq.mm.</t>
  </si>
  <si>
    <t>- 3C-CV 0.6/1 kV 50 sq.mm.</t>
  </si>
  <si>
    <t>- 3C-CV 0.6/1 kV 70 sq.mm.</t>
  </si>
  <si>
    <t>- 3C-CV 0.6/1 kV 95 sq.mm.</t>
  </si>
  <si>
    <t>- 3C-CV 0.6/1 kV 120 sq.mm.</t>
  </si>
  <si>
    <t>- 3C-CV 0.6/1 kV 150 sq.mm.</t>
  </si>
  <si>
    <t>- 3C-CV 0.6/1 kV 185 sq.mm.</t>
  </si>
  <si>
    <t>- 3C-CV 0.6/1 kV 240 sq.mm.</t>
  </si>
  <si>
    <t>- 3C-CV 0.6/1 kV 300 sq.mm.</t>
  </si>
  <si>
    <t>- 3C-CV 0.6/1 kV 400 sq.mm.</t>
  </si>
  <si>
    <t>4C-CV 0.6/1 kV</t>
  </si>
  <si>
    <t>- 4C-CV 0.6/1 kV 2.5 sq.mm.</t>
  </si>
  <si>
    <t>- 4C-CV 0.6/1 kV 4 sq.mm.</t>
  </si>
  <si>
    <t>- 4C-CV 0.6/1 kV 6 sq.mm.</t>
  </si>
  <si>
    <t>- 4C-CV 0.6/1 kV 10 sq.mm.</t>
  </si>
  <si>
    <t>- 4C-CV 0.6/1 kV 16 sq.mm.</t>
  </si>
  <si>
    <t>- 4C-CV 0.6/1 kV 25 sq.mm.</t>
  </si>
  <si>
    <t>- 4C-CV 0.6/1 kV 35 sq.mm.</t>
  </si>
  <si>
    <t>- 4C-CV 0.6/1 kV 50 sq.mm.</t>
  </si>
  <si>
    <t>- 4C-CV 0.6/1 kV 70 sq.mm.</t>
  </si>
  <si>
    <t>- 4C-CV 0.6/1 kV 95 sq.mm.</t>
  </si>
  <si>
    <t>- 4C-CV 0.6/1 kV 120 sq.mm.</t>
  </si>
  <si>
    <t>- 4C-CV 0.6/1 kV 150 sq.mm.</t>
  </si>
  <si>
    <t>- 4C-CV 0.6/1 kV 185 sq.mm.</t>
  </si>
  <si>
    <t>- 4C-CV 0.6/1 kV 240 sq.mm.</t>
  </si>
  <si>
    <t>- 4C-CV 0.6/1 kV 300 sq.mm.</t>
  </si>
  <si>
    <t>- 4C-CV 0.6/1 kV 400 sq.mm.</t>
  </si>
  <si>
    <t>1C-NYY</t>
  </si>
  <si>
    <t>- 1C-NYY 1 sq.mm.</t>
  </si>
  <si>
    <t>- 1C-NYY 1.5 sq.mm.</t>
  </si>
  <si>
    <t>- 1C-NYY 2.5 sq.mm.</t>
  </si>
  <si>
    <t>- 1C-NYY 4 sq.mm.</t>
  </si>
  <si>
    <t>- 1C-NYY 6 sq.mm.</t>
  </si>
  <si>
    <t>- 1C-NYY 10 sq.mm.</t>
  </si>
  <si>
    <t>- 1C-NYY 16 sq.mm.</t>
  </si>
  <si>
    <t>- 1C-NYY 25 sq.mm.</t>
  </si>
  <si>
    <t>- 1C-NYY 35 sq.mm.</t>
  </si>
  <si>
    <t>- 1C-NYY 50 sq.mm.</t>
  </si>
  <si>
    <t>- 1C-NYY 70 sq.mm.</t>
  </si>
  <si>
    <t>- 1C-NYY 95 sq.mm.</t>
  </si>
  <si>
    <t>- 1C-NYY 120 sq.mm.</t>
  </si>
  <si>
    <t>- 1C-NYY 150 sq.mm.</t>
  </si>
  <si>
    <t>- 1C-NYY 185 sq.mm.</t>
  </si>
  <si>
    <t>- 1C-NYY 240 sq.mm.</t>
  </si>
  <si>
    <t>- 1C-NYY 300 sq.mm.</t>
  </si>
  <si>
    <t>- 1C-NYY 400 sq.mm.</t>
  </si>
  <si>
    <t>- 1C-NYY 500 sq.mm.</t>
  </si>
  <si>
    <t>2C-NYY</t>
  </si>
  <si>
    <t>- 2C-NYY 1 sq.mm.</t>
  </si>
  <si>
    <t>- 2C-NYY 1.5 sq.mm.</t>
  </si>
  <si>
    <t>- 2C-NYY 2.5 sq.mm.</t>
  </si>
  <si>
    <t>- 2C-NYY 4 sq.mm.</t>
  </si>
  <si>
    <t>- 2C-NYY 6 sq.mm.</t>
  </si>
  <si>
    <t>- 2C-NYY 10 sq.mm.</t>
  </si>
  <si>
    <t>- 2C-NYY 16 sq.mm.</t>
  </si>
  <si>
    <t>- 2C-NYY 25 sq.mm.</t>
  </si>
  <si>
    <t>- 2C-NYY 35 sq.mm.</t>
  </si>
  <si>
    <t>- 2C-NYY 50 sq.mm.</t>
  </si>
  <si>
    <t>- 2C-NYY 70 sq.mm.</t>
  </si>
  <si>
    <t>- 2C-NYY 95 sq.mm.</t>
  </si>
  <si>
    <t>- 2C-NYY 120 sq.mm.</t>
  </si>
  <si>
    <t>- 2C-NYY 150 sq.mm.</t>
  </si>
  <si>
    <t>- 2C-NYY 185 sq.mm.</t>
  </si>
  <si>
    <t>- 2C-NYY 240 sq.mm.</t>
  </si>
  <si>
    <t>- 2C-NYY 300 sq.mm.</t>
  </si>
  <si>
    <t>3C-NYY</t>
  </si>
  <si>
    <t>- 3C-NYY 1 sq.mm.</t>
  </si>
  <si>
    <t>- 3C-NYY 1.5 sq.mm.</t>
  </si>
  <si>
    <t>- 3C-NYY 2.5 sq.mm.</t>
  </si>
  <si>
    <t>- 3C-NYY 4 sq.mm.</t>
  </si>
  <si>
    <t>- 3C-NYY 6 sq.mm.</t>
  </si>
  <si>
    <t>- 3C-NYY 10 sq.mm.</t>
  </si>
  <si>
    <t>- 3C-NYY 16 sq.mm.</t>
  </si>
  <si>
    <t>- 3C-NYY 25 sq.mm.</t>
  </si>
  <si>
    <t>- 3C-NYY 35 sq.mm.</t>
  </si>
  <si>
    <t>- 3C-NYY 50 sq.mm.</t>
  </si>
  <si>
    <t>- 3C-NYY 70 sq.mm.</t>
  </si>
  <si>
    <t>- 3C-NYY 95 sq.mm.</t>
  </si>
  <si>
    <t>- 3C-NYY 120 sq.mm.</t>
  </si>
  <si>
    <t>- 3C-NYY 150 sq.mm.</t>
  </si>
  <si>
    <t>- 3C-NYY 185 sq.mm.</t>
  </si>
  <si>
    <t>- 3C-NYY 240 sq.mm.</t>
  </si>
  <si>
    <t>- 3C-NYY 300 sq.mm.</t>
  </si>
  <si>
    <t>4C-NYY</t>
  </si>
  <si>
    <t>- 4C-NYY 1 sq.mm.</t>
  </si>
  <si>
    <t>- 4C-NYY 1.5 sq.mm.</t>
  </si>
  <si>
    <t>- 4C-NYY 2.5 sq.mm.</t>
  </si>
  <si>
    <t>- 4C-NYY 4 sq.mm.</t>
  </si>
  <si>
    <t>- 4C-NYY 6 sq.mm.</t>
  </si>
  <si>
    <t>- 4C-NYY 10 sq.mm.</t>
  </si>
  <si>
    <t>- 4C-NYY 16 sq.mm.</t>
  </si>
  <si>
    <t>- 4C-NYY 25 sq.mm.</t>
  </si>
  <si>
    <t>- 4C-NYY 35 sq.mm.</t>
  </si>
  <si>
    <t>- 4C-NYY 50 sq.mm.</t>
  </si>
  <si>
    <t>- 4C-NYY 70 sq.mm.</t>
  </si>
  <si>
    <t>- 4C-NYY 95 sq.mm.</t>
  </si>
  <si>
    <t>- 4C-NYY 120 sq.mm.</t>
  </si>
  <si>
    <t>- 4C-NYY 150 sq.mm.</t>
  </si>
  <si>
    <t>- 4C-NYY 185 sq.mm.</t>
  </si>
  <si>
    <t>- 4C-NYY 240 sq.mm.</t>
  </si>
  <si>
    <t>- 4C-NYY 300 sq.mm.</t>
  </si>
  <si>
    <t>2C-NYY/G</t>
  </si>
  <si>
    <t>- 2C-NYY/G 1.5/1 sq.mm.</t>
  </si>
  <si>
    <t>- 2C-NYY/G 2.5/1.5 sq.mm.</t>
  </si>
  <si>
    <t>- 2C-NYY/G 4/2.5 sq.mm.</t>
  </si>
  <si>
    <t>- 2C-NYY/G 6/4 sq.mm.</t>
  </si>
  <si>
    <t>- 2C-NYY/G 10/4 sq.mm.</t>
  </si>
  <si>
    <t>- 2C-NYY/G 16/6 sq.mm.</t>
  </si>
  <si>
    <t>- 2C-NYY/G 25/6 sq.mm.</t>
  </si>
  <si>
    <t>- 2C-NYY/G 35/10 sq.mm.</t>
  </si>
  <si>
    <t>- 2C-NYY/G 50/10 sq.mm.</t>
  </si>
  <si>
    <t>- 2C-NYY/G 70/10 sq.mm.</t>
  </si>
  <si>
    <t>- 2C-NYY/G 95/16 sq.mm.</t>
  </si>
  <si>
    <t>- 2C-NYY/G 120/16 sq.mm.</t>
  </si>
  <si>
    <t>- 2C-NYY/G 150/25 sq.mm.</t>
  </si>
  <si>
    <t>- 2C-NYY/G 185/25 sq.mm.</t>
  </si>
  <si>
    <t>- 2C-NYY/G 240/35 sq.mm.</t>
  </si>
  <si>
    <t>- 2C-NYY/G 300/35 sq.mm.</t>
  </si>
  <si>
    <t>3C-NYY/G</t>
  </si>
  <si>
    <t>- 3C-NYY/G 1.5/1 sq.mm.</t>
  </si>
  <si>
    <t>- 3C-NYY/G 2.5/1.5 sq.mm.</t>
  </si>
  <si>
    <t>- 3C-NYY/G 4/2.5 sq.mm.</t>
  </si>
  <si>
    <t>- 3C-NYY/G 6/4 sq.mm.</t>
  </si>
  <si>
    <t>- 3C-NYY/G 10/4 sq.mm.</t>
  </si>
  <si>
    <t>- 3C-NYY/G 16/6 sq.mm.</t>
  </si>
  <si>
    <t>- 3C-NYY/G 25/6 sq.mm.</t>
  </si>
  <si>
    <t>- 3C-NYY/G 35/10 sq.mm.</t>
  </si>
  <si>
    <t>- 3C-NYY/G 50/10 sq.mm.</t>
  </si>
  <si>
    <t>- 3C-NYY/G 70/10 sq.mm.</t>
  </si>
  <si>
    <t>- 3C-NYY/G 95/16 sq.mm.</t>
  </si>
  <si>
    <t>- 3C-NYY/G 120/16 sq.mm.</t>
  </si>
  <si>
    <t>- 3C-NYY/G 150/25 sq.mm.</t>
  </si>
  <si>
    <t>- 3C-NYY/G 185/25 sq.mm.</t>
  </si>
  <si>
    <t>- 3C-NYY/G 240/35 sq.mm.</t>
  </si>
  <si>
    <t>- 3C-NYY/G 300/35 sq.mm.</t>
  </si>
  <si>
    <t>4C-NYY/G</t>
  </si>
  <si>
    <t>- 4C-NYY/G 1.5/1 sq.mm.</t>
  </si>
  <si>
    <t>- 4C-NYY/G 2.5/1.5 sq.mm.</t>
  </si>
  <si>
    <t>- 4C-NYY/G 4/2.5 sq.mm.</t>
  </si>
  <si>
    <t>- 4C-NYY/G 6/4 sq.mm.</t>
  </si>
  <si>
    <t>- 4C-NYY/G 10/4 sq.mm.</t>
  </si>
  <si>
    <t>- 4C-NYY/G 16/6 sq.mm.</t>
  </si>
  <si>
    <t>- 4C-NYY/G 25/6 sq.mm.</t>
  </si>
  <si>
    <t>- 4C-NYY/G 35/10 sq.mm.</t>
  </si>
  <si>
    <t>- 4C-NYY/G 50/10 sq.mm.</t>
  </si>
  <si>
    <t>- 4C-NYY/G 70/10 sq.mm.</t>
  </si>
  <si>
    <t>- 4C-NYY/G 95/16 sq.mm.</t>
  </si>
  <si>
    <t>- 4C-NYY/G 120/16 sq.mm.</t>
  </si>
  <si>
    <t>- 4C-NYY/G 150/25 sq.mm.</t>
  </si>
  <si>
    <t>- 4C-NYY/G 185/25 sq.mm.</t>
  </si>
  <si>
    <t>- 4C-NYY/G 240/35 sq.mm.</t>
  </si>
  <si>
    <t>- 4C-NYY/G 300/35 sq.mm.</t>
  </si>
  <si>
    <t>2C-VCT</t>
  </si>
  <si>
    <t>- 2C-VCT 1 sq.mm.</t>
  </si>
  <si>
    <t>- 2C-VCT 1.5 sq.mm.</t>
  </si>
  <si>
    <t>- 2C-VCT 2.5 sq.mm.</t>
  </si>
  <si>
    <t>- 2C-VCT 4 sq.mm.</t>
  </si>
  <si>
    <t>- 2C-VCT 6 sq.mm.</t>
  </si>
  <si>
    <t>- 2C-VCT 10 sq.mm.</t>
  </si>
  <si>
    <t>- 2C-VCT 16 sq.mm.</t>
  </si>
  <si>
    <t>- 2C-VCT 25 sq.mm.</t>
  </si>
  <si>
    <t>- 2C-VCT 35 sq.mm.</t>
  </si>
  <si>
    <t>3C-VCT</t>
  </si>
  <si>
    <t>- 3C-VCT 1 sq.mm.</t>
  </si>
  <si>
    <t>- 3C-VCT 1.5 sq.mm.</t>
  </si>
  <si>
    <t>- 3C-VCT 2.5 sq.mm.</t>
  </si>
  <si>
    <t>- 3C-VCT 4 sq.mm.</t>
  </si>
  <si>
    <t>- 3C-VCT 6 sq.mm.</t>
  </si>
  <si>
    <t>- 3C-VCT 10 sq.mm.</t>
  </si>
  <si>
    <t>- 3C-VCT 16 sq.mm.</t>
  </si>
  <si>
    <t>- 3C-VCT 25 sq.mm.</t>
  </si>
  <si>
    <t>- 3C-VCT 35 sq.mm.</t>
  </si>
  <si>
    <t>4C-VCT</t>
  </si>
  <si>
    <t>- 4C-VCT 1 sq.mm.</t>
  </si>
  <si>
    <t>- 4C-VCT 1.5 sq.mm.</t>
  </si>
  <si>
    <t>- 4C-VCT 2.5 sq.mm.</t>
  </si>
  <si>
    <t>- 4C-VCT 4 sq.mm.</t>
  </si>
  <si>
    <t>- 4C-VCT 6 sq.mm.</t>
  </si>
  <si>
    <t>- 4C-VCT 10 sq.mm.</t>
  </si>
  <si>
    <t>- 4C-VCT 16 sq.mm.</t>
  </si>
  <si>
    <t>- 4C-VCT 25 sq.mm.</t>
  </si>
  <si>
    <t>- 4C-VCT 35 sq.mm.</t>
  </si>
  <si>
    <t>2C-VCT/G</t>
  </si>
  <si>
    <t>- 2C-VCT/G 1/1 sq.mm.</t>
  </si>
  <si>
    <t>- 2C-VCT/G 1.5/1 sq.mm.</t>
  </si>
  <si>
    <t>- 2C-VCT/G 2.5/1.5 sq.mm.</t>
  </si>
  <si>
    <t>- 2C-VCT/G 4/2.5 sq.mm.</t>
  </si>
  <si>
    <t>- 2C-VCT/G 6/4 sq.mm.</t>
  </si>
  <si>
    <t>- 2C-VCT/G 10/4 sq.mm.</t>
  </si>
  <si>
    <t>- 2C-VCT/G 16/6 sq.mm.</t>
  </si>
  <si>
    <t>- 2C-VCT/G 25/6 sq.mm.</t>
  </si>
  <si>
    <t>- 2C-VCT/G 35/10 sq.mm.</t>
  </si>
  <si>
    <t>3C-VCT/G</t>
  </si>
  <si>
    <t>- 3C-VCT/G 1/1 sq.mm.</t>
  </si>
  <si>
    <t>- 3C-VCT/G 1.5/1 sq.mm.</t>
  </si>
  <si>
    <t>- 3C-VCT/G 2.5/1.5 sq.mm.</t>
  </si>
  <si>
    <t>- 3C-VCT/G 4/2.5 sq.mm.</t>
  </si>
  <si>
    <t>- 3C-VCT/G 6/4 sq.mm.</t>
  </si>
  <si>
    <t>- 3C-VCT/G 10/4 sq.mm.</t>
  </si>
  <si>
    <t>- 3C-VCT/G 16/6 sq.mm.</t>
  </si>
  <si>
    <t>- 3C-VCT/G 25/6 sq.mm.</t>
  </si>
  <si>
    <t>- 3C-VCT/G 35/10 sq.mm.</t>
  </si>
  <si>
    <t>4C-VCT/G</t>
  </si>
  <si>
    <t>- 4C-VCT/G 1/1 sq.mm.</t>
  </si>
  <si>
    <t>- 4C-VCT/G 1.5/1 sq.mm.</t>
  </si>
  <si>
    <t>- 4C-VCT/G 2.5/1.5 sq.mm.</t>
  </si>
  <si>
    <t>- 4C-VCT/G 4/2.5 sq.mm.</t>
  </si>
  <si>
    <t>- 4C-VCT/G 6/4 sq.mm.</t>
  </si>
  <si>
    <t>- 4C-VCT/G 10/4 sq.mm.</t>
  </si>
  <si>
    <t>- 4C-VCT/G 16/6 sq.mm.</t>
  </si>
  <si>
    <t>- 4C-VCT/G 25/6 sq.mm.</t>
  </si>
  <si>
    <t>- 4C-VCT/G 35/10 sq.mm.</t>
  </si>
  <si>
    <t>VAG (300 Volt)</t>
  </si>
  <si>
    <t>- VAF (300 Volt) 1 sq.mm.</t>
  </si>
  <si>
    <t>- VAF (300 Volt) 1.5 sq.mm.</t>
  </si>
  <si>
    <t>- VAF (300 Volt) 2.5 sq.mm.</t>
  </si>
  <si>
    <t>- VAF (300 Volt) 4 sq.mm.</t>
  </si>
  <si>
    <t>- VAF (300 Volt) 6 sq.mm.</t>
  </si>
  <si>
    <t>- VAF (300 Volt) 10 sq.mm.</t>
  </si>
  <si>
    <t>- VAF (300 Volt) 16 sq.mm.</t>
  </si>
  <si>
    <t>VVF (750 Volt)</t>
  </si>
  <si>
    <t>- VVF (750 Volt) 1 sq.mm.</t>
  </si>
  <si>
    <t>- VVF (750 Volt) 1.5 sq.mm.</t>
  </si>
  <si>
    <t>- VVF (750 Volt) 2.5 sq.mm.</t>
  </si>
  <si>
    <t>- VVF (750 Volt) 4 sq.mm.</t>
  </si>
  <si>
    <t>- VVF (750 Volt) 6 sq.mm.</t>
  </si>
  <si>
    <t>- VVF (750 Volt) 10 sq.mm.</t>
  </si>
  <si>
    <t>- VVF (750 Volt) 16 sq.mm.</t>
  </si>
  <si>
    <t>- VVF (750 Volt) 25 sq.mm.</t>
  </si>
  <si>
    <t>- VVF (750 Volt) 35 sq.mm.</t>
  </si>
  <si>
    <t>VAF/G (300 Volt)</t>
  </si>
  <si>
    <t>- VAF/G (300 Volt) 1/1 sq.mm.</t>
  </si>
  <si>
    <t>- VAF/G (300 Volt) 1.5/1 sq.mm.</t>
  </si>
  <si>
    <t>- VAF/G (300 Volt) 2.5/1.5 sq.mm.</t>
  </si>
  <si>
    <t>- VAF/G (300 Volt) 4/2.5 sq.mm.</t>
  </si>
  <si>
    <t>- VAF/G (300 Volt) 6/4 sq.mm.</t>
  </si>
  <si>
    <t>- VAF/G (300 Volt) 10/4 sq.mm.</t>
  </si>
  <si>
    <t>- VAF/G (300 Volt) 16/6 sq.mm.</t>
  </si>
  <si>
    <t>- VAF/G (300 Volt) 25/6 sq.mm.</t>
  </si>
  <si>
    <t>- VAF/G (300 Volt) 35/10 sq.mm.</t>
  </si>
  <si>
    <t>VVF/G (750 Volt)</t>
  </si>
  <si>
    <t>- VVF/G (750 Volt) 1/1 sq.mm.</t>
  </si>
  <si>
    <t>- VVF/G (750 Volt) 1.5/1 sq.mm.</t>
  </si>
  <si>
    <t>- VVF/G (750 Volt) 2.5/1.5 sq.mm.</t>
  </si>
  <si>
    <t>- VVF/G (750 Volt) 4/2.5 sq.mm.</t>
  </si>
  <si>
    <t>- VVF/G (750 Volt) 6/4 sq.mm.</t>
  </si>
  <si>
    <t>- VVF/G (750 Volt) 10/4 sq.mm.</t>
  </si>
  <si>
    <t>- VVF/G (750 Volt) 16/6 sq.mm.</t>
  </si>
  <si>
    <t>- VVF/G (750 Volt) 25/6 sq.mm.</t>
  </si>
  <si>
    <t>- VVF/G (750 Volt) 35/10 sq.mm.</t>
  </si>
  <si>
    <t>1C-FRC</t>
  </si>
  <si>
    <t>- 1C-FRC 1 sq.mm.</t>
  </si>
  <si>
    <t>- 1C-FRC 1.5 sq.mm.</t>
  </si>
  <si>
    <t>- 1C-FRC 2.5 sq.mm.</t>
  </si>
  <si>
    <t>- 1C-FRC 4 sq.mm.</t>
  </si>
  <si>
    <t>- 1C-FRC 6 sq.mm.</t>
  </si>
  <si>
    <t>- 1C-FRC 10 sq.mm.</t>
  </si>
  <si>
    <t>- 1C-FRC 16 sq.mm.</t>
  </si>
  <si>
    <t>- 1C-FRC 25 sq.mm.</t>
  </si>
  <si>
    <t>- 1C-FRC 35 sq.mm.</t>
  </si>
  <si>
    <t>- 1C-FRC 50 sq.mm.</t>
  </si>
  <si>
    <t>- 1C-FRC 70 sq.mm.</t>
  </si>
  <si>
    <t>- 1C-FRC 95 sq.mm.</t>
  </si>
  <si>
    <t>- 1C-FRC 120 sq.mm.</t>
  </si>
  <si>
    <t>- 1C-FRC 150 sq.mm.</t>
  </si>
  <si>
    <t>- 1C-FRC 185 sq.mm.</t>
  </si>
  <si>
    <t>- 1C-FRC 240 sq.mm.</t>
  </si>
  <si>
    <t>- 1C-FRC 300 sq.mm.</t>
  </si>
  <si>
    <t>- 1C-FRC 400 sq.mm.</t>
  </si>
  <si>
    <t>- 1C-FRC 500 sq.mm.</t>
  </si>
  <si>
    <t>4C-FRC</t>
  </si>
  <si>
    <t>- 4C-FRC 1 sq.mm.</t>
  </si>
  <si>
    <t>- 4C-FRC 1.5 sq.mm.</t>
  </si>
  <si>
    <t>- 4C-FRC 2.5 sq.mm.</t>
  </si>
  <si>
    <t>- 4C-FRC 4 sq.mm.</t>
  </si>
  <si>
    <t>- 4C-FRC 6 sq.mm.</t>
  </si>
  <si>
    <t>- 4C-FRC 10 sq.mm.</t>
  </si>
  <si>
    <t>- 4C-FRC 16 sq.mm.</t>
  </si>
  <si>
    <t>- 4C-FRC 25 sq.mm.</t>
  </si>
  <si>
    <t>- 4C-FRC 35 sq.mm.</t>
  </si>
  <si>
    <t>- 4C-FRC 50 sq.mm.</t>
  </si>
  <si>
    <t>- 4C-FRC 70 sq.mm.</t>
  </si>
  <si>
    <t>- 4C-FRC 95 sq.mm.</t>
  </si>
  <si>
    <t>- 4C-FRC 120 sq.mm.</t>
  </si>
  <si>
    <t>- 4C-FRC 150 sq.mm.</t>
  </si>
  <si>
    <t>- 4C-FRC 185 sq.mm.</t>
  </si>
  <si>
    <t>- 4C-FRC 240 sq.mm.</t>
  </si>
  <si>
    <t>- 4C-FRC 300 sq.mm.</t>
  </si>
  <si>
    <t>Telephone cable</t>
  </si>
  <si>
    <t>Ap-Fig 8 (0.50 mm.)</t>
  </si>
  <si>
    <t>- AP-Fig 8 (0.50 mm.) 4 Pairs</t>
  </si>
  <si>
    <t>- AP-Fig 8 (0.50 mm.) 5 Pairs</t>
  </si>
  <si>
    <t>- AP-Fig 8 (0.50 mm.) 6 Pairs</t>
  </si>
  <si>
    <t>- AP-Fig 8 (0.50 mm.) 10 Pairs</t>
  </si>
  <si>
    <t>- AP-Fig 8 (0.50 mm.) 12 Pairs</t>
  </si>
  <si>
    <t>- AP-Fig 8 (0.50 mm.) 15 Pairs</t>
  </si>
  <si>
    <t>- AP-Fig 8 (0.50 mm.) 20 Pairs</t>
  </si>
  <si>
    <t>- AP-Fig 8 (0.50 mm.) 25 Pairs</t>
  </si>
  <si>
    <t>- AP-Fig 8 (0.50 mm.) 30 Pairs</t>
  </si>
  <si>
    <t>- AP-Fig 8 (0.50 mm.) 50 Pairs</t>
  </si>
  <si>
    <t>- AP-Fig 8 (0.50 mm.) 75 Pairs</t>
  </si>
  <si>
    <t>- AP-Fig 8 (0.50 mm.) 100 Pairs</t>
  </si>
  <si>
    <t>- AP-Fig 8 (0.50 mm.) 150 Pairs</t>
  </si>
  <si>
    <t>- AP-Fig 8 (0.50 mm.) 200 Pairs</t>
  </si>
  <si>
    <t>AP-Fig 8 (0.65 mm.)</t>
  </si>
  <si>
    <t>- AP-Fig 8 (0.65 mm.) 4 Pairs</t>
  </si>
  <si>
    <t>- AP-Fig 8 (0.65 mm.) 5 Pairs</t>
  </si>
  <si>
    <t>- AP-Fig 8 (0.65 mm.) 6 Pairs</t>
  </si>
  <si>
    <t>- AP-Fig 8 (0.65 mm.) 10 Pairs</t>
  </si>
  <si>
    <t>- AP-Fig 8 (0.65 mm.) 12 Pairs</t>
  </si>
  <si>
    <t>- AP-Fig 8 (0.65 mm.) 15 Pairs</t>
  </si>
  <si>
    <t>- AP-Fig 8 (0.65 mm.) 20 Pairs</t>
  </si>
  <si>
    <t>- AP-Fig 8 (0.65 mm.) 25 Pairs</t>
  </si>
  <si>
    <t>- AP-Fig 8 (0.65 mm.) 30 Pairs</t>
  </si>
  <si>
    <t>- AP-Fig 8 (0.65 mm.) 50 Pairs</t>
  </si>
  <si>
    <t>- AP-Fig 8 (0.65 mm.) 75 Pairs</t>
  </si>
  <si>
    <t>- AP-Fig 8 (0.65 mm.) 100 Pairs</t>
  </si>
  <si>
    <t>- AP-Fig 8 (0.65 mm.) 150 Pairs</t>
  </si>
  <si>
    <t>- AP-Fig 8 (0.65 mm.) 200 Pairs</t>
  </si>
  <si>
    <t>AP-FSF (0.50 mm.)</t>
  </si>
  <si>
    <t>- AP-FSF (0.50 mm.) 50 Pairs</t>
  </si>
  <si>
    <t>- AP-FSF (0.50 mm.) 100 Pairs</t>
  </si>
  <si>
    <t>- AP-FSF (0.50 mm.) 150 Pairs</t>
  </si>
  <si>
    <t>- AP-FSF (0.50 mm.) 200 Pairs</t>
  </si>
  <si>
    <t>- AP-FSF (0.50 mm.) 300 Pairs</t>
  </si>
  <si>
    <t>- AP-FSF (0.50 mm.) 400 Pairs</t>
  </si>
  <si>
    <t>- AP-FSF (0.50 mm.) 600 Pairs</t>
  </si>
  <si>
    <t>- AP-FSF (0.50 mm.) 900 Pairs</t>
  </si>
  <si>
    <t>- AP-FSF (0.50 mm.) 1200 Pairs</t>
  </si>
  <si>
    <t>- AP-FSF (0.50 mm.) 1500 Pairs</t>
  </si>
  <si>
    <t>- AP-FSF (0.50 mm.) 1800 Pairs</t>
  </si>
  <si>
    <t>AP-FSF (0.65 mm.)</t>
  </si>
  <si>
    <t>- AP-FSF (0.65 mm.) 50 Pairs</t>
  </si>
  <si>
    <t>- AP-FSF (0.65 mm.) 100 Pairs</t>
  </si>
  <si>
    <t>- AP-FSF (0.65 mm.) 150 Pairs</t>
  </si>
  <si>
    <t>- AP-FSF (0.65 mm.) 200 Pairs</t>
  </si>
  <si>
    <t>- AP-FSF (0.65 mm.) 300 Pairs</t>
  </si>
  <si>
    <t>- AP-FSF (0.65 mm.) 400 Pairs</t>
  </si>
  <si>
    <t>- AP-FSF (0.65 mm.) 600 Pairs</t>
  </si>
  <si>
    <t>- AP-FSF (0.65 mm.) 900 Pairs</t>
  </si>
  <si>
    <t>- AP-FSF (0.65 mm.) 1200 Pairs</t>
  </si>
  <si>
    <t>- P-FSF (0.65 mm.) 1500 Pairs</t>
  </si>
  <si>
    <t>- AP-FSF (0.65 mm.) 1800 Pairs</t>
  </si>
  <si>
    <t>- AP-FSF (0.65 mm.) 2100 Pairs</t>
  </si>
  <si>
    <t>- AP-FSF (0.65 mm.) 2400 Pairs</t>
  </si>
  <si>
    <t>- AP-FSF (0.65 mm.) 2700 Pairs</t>
  </si>
  <si>
    <t>- AP-FSF (0.65 mm.) 3000 Pairs</t>
  </si>
  <si>
    <t>AP (0.50 mm.)</t>
  </si>
  <si>
    <t>- AP (0.50 mm.) 4 Pairs</t>
  </si>
  <si>
    <t>- AP (0.50 mm.) 5 Pairs</t>
  </si>
  <si>
    <t>- AP (0.50 mm.) 6 Pairs</t>
  </si>
  <si>
    <t>- AP (0.50 mm.) 10 Pairs</t>
  </si>
  <si>
    <t>- AP (0.50 mm.) 12 Pairs</t>
  </si>
  <si>
    <t>- AP (0.50 mm.) 15 Pairs</t>
  </si>
  <si>
    <t>- AP (0.50 mm.) 20 Pairs</t>
  </si>
  <si>
    <t>- AP (0.50 mm.) 25 Pairs</t>
  </si>
  <si>
    <t>- AP (0.50 mm.) 30 Pairs</t>
  </si>
  <si>
    <t>- AP (0.50 mm.) 50 Pairs</t>
  </si>
  <si>
    <t>- AP (0.50 mm.) 75 Pairs</t>
  </si>
  <si>
    <t>- AP (0.50 mm.) 150 Pairs</t>
  </si>
  <si>
    <t>- AP (0.50 mm.) 200 Pairs</t>
  </si>
  <si>
    <t>- AP (0.50 mm.) 300 Pairs</t>
  </si>
  <si>
    <t>- AP (0.50 mm.) 400 Pairs</t>
  </si>
  <si>
    <t>- AP (0.50 mm.) 600 Pairs</t>
  </si>
  <si>
    <t>- AP (0.50 mm.) 900 Pairs</t>
  </si>
  <si>
    <t>AP (0.65 mm.)</t>
  </si>
  <si>
    <t>- AP (0.65 mm.) 4 Pairs</t>
  </si>
  <si>
    <t>- AP (0.65 mm.) 5 Pairs</t>
  </si>
  <si>
    <t>- AP (0.65 mm.) 6 Pairs</t>
  </si>
  <si>
    <t>- AP (0.65 mm.) 10 Pairs</t>
  </si>
  <si>
    <t>- AP (0.65 mm.) 12 Pairs</t>
  </si>
  <si>
    <t>- AP (0.65 mm.) 15 Pairs</t>
  </si>
  <si>
    <t>- AP (0.65 mm.) 20 Pairs</t>
  </si>
  <si>
    <t>- AP (0.65 mm.) 25 Pairs</t>
  </si>
  <si>
    <t>- AP (0.65 mm.) 30 Pairs</t>
  </si>
  <si>
    <t>- AP (0.65 mm.) 50 Pairs</t>
  </si>
  <si>
    <t>- AP (0.65 mm.) 75 Pairs</t>
  </si>
  <si>
    <t>- AP (0.65 mm.) 150 Pairs</t>
  </si>
  <si>
    <t>- AP (0.65 mm.) 200 Pairs</t>
  </si>
  <si>
    <t>- AP (0.65 mm.) 300 Pairs</t>
  </si>
  <si>
    <t>- AP (0.65 mm.) 400 Pairs</t>
  </si>
  <si>
    <t>- AP (0.65 mm.) 600 Pairs</t>
  </si>
  <si>
    <t>TPEV (0.50 mm.)</t>
  </si>
  <si>
    <t>- TPEV (0.50 mm.) 4 Pairs</t>
  </si>
  <si>
    <t>- TPEV (0.50 mm.) 5 Pairs</t>
  </si>
  <si>
    <t>- TPEV (0.50 mm.) 6 Pairs</t>
  </si>
  <si>
    <t>- TPEV (0.50 mm.) 8 Pairs</t>
  </si>
  <si>
    <t>- TPEV (0.50 mm.) 10 Pairs</t>
  </si>
  <si>
    <t>- TPEV (0.50 mm.) 12 Pairs</t>
  </si>
  <si>
    <t>- TPEV (0.50 mm.) 15 Pairs</t>
  </si>
  <si>
    <t>- TPEV (0.50 mm.) 20 Pairs</t>
  </si>
  <si>
    <t>- TPEV (0.50 mm.) 25 Pairs</t>
  </si>
  <si>
    <t>- TPEV (0.50 mm.) 30 Pairs</t>
  </si>
  <si>
    <t>- TPEV (0.50 mm.) 40 Pairs</t>
  </si>
  <si>
    <t>- TPEV (0.50 mm.) 50 Pairs</t>
  </si>
  <si>
    <t>- TPEV (0.50 mm.) 100 Pairs</t>
  </si>
  <si>
    <t>- TPEV (0.50 mm.) 150 Pairs</t>
  </si>
  <si>
    <t>- TPEV (0.50 mm.) 200 Pairs</t>
  </si>
  <si>
    <t>- TPEV (0.50 mm.) 300 Pairs</t>
  </si>
  <si>
    <t>TPEV (0.65 mm.)</t>
  </si>
  <si>
    <t>- TPEV (0.65 mm.) 4 Pairs</t>
  </si>
  <si>
    <t>- TPEV (0.65 mm.) 5 Pairs</t>
  </si>
  <si>
    <t>- TPEV (0.65 mm.) 6 Pairs</t>
  </si>
  <si>
    <t>- TPEV (0.65 mm.) 8 Pairs</t>
  </si>
  <si>
    <t>- TPEV (0.65 mm.) 10 Pairs</t>
  </si>
  <si>
    <t>- TPEV (0.65 mm.) 12 Pairs</t>
  </si>
  <si>
    <t>- TPEV (0.65 mm.) 15 Pairs</t>
  </si>
  <si>
    <t>- TPEV (0.65 mm.) 20 Pairs</t>
  </si>
  <si>
    <t>- TPEV (0.65 mm.) 25 Pairs</t>
  </si>
  <si>
    <t>- TPEV (0.65 mm.) 30 Pairs</t>
  </si>
  <si>
    <t>- TPEV (0.65 mm.) 40 Pairs</t>
  </si>
  <si>
    <t>- TPEV (0.65 mm.) 50 Pairs</t>
  </si>
  <si>
    <t>- TPEV (0.65 mm.) 100 Pairs</t>
  </si>
  <si>
    <t>- TPEV (0.65 mm.) 150 Pairs</t>
  </si>
  <si>
    <t>- TPEV (0.65 mm.) 200 Pairs</t>
  </si>
  <si>
    <t>- TPEV (0.65 mm.) 300 Pairs</t>
  </si>
  <si>
    <t>TIEV (0.50 mm.)</t>
  </si>
  <si>
    <t>- TIEV (0.50 mm.) 2 Cores</t>
  </si>
  <si>
    <t>- TIEV (0.50 mm.) 3 Cores</t>
  </si>
  <si>
    <t>- TIEV (0.50 mm.) 4 Cores</t>
  </si>
  <si>
    <t>- TIEV (0.50 mm.) 5 Cores</t>
  </si>
  <si>
    <t>- TIEV (0.50 mm.) 6 Cores</t>
  </si>
  <si>
    <t>TIEV (0.65 mm.)</t>
  </si>
  <si>
    <t>- TIEV (0.65 mm.) 2 Cores</t>
  </si>
  <si>
    <t>- TIEV (0.65 mm.) 3 Cores</t>
  </si>
  <si>
    <t>- TIEV (0.65 mm.) 4 Cores</t>
  </si>
  <si>
    <t>- TIEV (0.65 mm.) 5 Cores</t>
  </si>
  <si>
    <t>- TIEV (0.65 mm.) 6 Cores</t>
  </si>
  <si>
    <t>Drop Wire (0.90 mm.)</t>
  </si>
  <si>
    <t>- Drop Wire (0.90 mm.) 2 Cores</t>
  </si>
  <si>
    <t>Conduit &amp; Raceway</t>
  </si>
  <si>
    <t>Rigid Steel Conduit (RSC)</t>
  </si>
  <si>
    <t>- Rigid Steel Conduit (RSC) dia. 160 mm.</t>
  </si>
  <si>
    <t>- Rigid Steel Conduit (RSC) dia. 125 mm.</t>
  </si>
  <si>
    <t>- Rigid Steel Conduit (RSC) dia. 100 mm.</t>
  </si>
  <si>
    <t>- Rigid Steel Conduit (RSC) dia. 90 mm.</t>
  </si>
  <si>
    <t>- Rigid Steel Conduit (RSC) dia. 80 mm.</t>
  </si>
  <si>
    <t>- Rigid Steel Conduit (RSC) dia. 65 mm.</t>
  </si>
  <si>
    <t>- Rigid Steel Conduit (RSC) dia. 50 mm.</t>
  </si>
  <si>
    <t>- Rigid Steel Conduit (RSC) dia. 40 mm.</t>
  </si>
  <si>
    <t>- Rigid Steel Conduit (RSC) dia. 32 mm.</t>
  </si>
  <si>
    <t>- Rigid Steel Conduit (RSC) dia. 25 mm.</t>
  </si>
  <si>
    <t>- Rigid Steel Conduit (RSC) dia. 20 mm.</t>
  </si>
  <si>
    <t>- Rigid Steel Conduit (RSC) dia. 15 mm.</t>
  </si>
  <si>
    <t>Intermediate Metal conduit (IMC)</t>
  </si>
  <si>
    <t>- Intermediate Metal Conduit (IMC) dia. 100 mm.</t>
  </si>
  <si>
    <t>- Intermediate Metal Conduit (IMC) dia. 90 mm.</t>
  </si>
  <si>
    <t>- Intermediate Metal Conduit (IMC) dia. 80 mm.</t>
  </si>
  <si>
    <t>- Intermediate Metal Conduit (IMC) dia. 65 mm.</t>
  </si>
  <si>
    <t>- Intermediate Metal Conduit (IMC) dia. 50 mm.</t>
  </si>
  <si>
    <t>- Intermediate Metal Conduit (IMC) dia. 40 mm.</t>
  </si>
  <si>
    <t>- Intermediate Metal Conduit (IMC) dia. 32 mm.</t>
  </si>
  <si>
    <t>- Intermediate Metal Conduit (IMC) dia. 25 mm.</t>
  </si>
  <si>
    <t>- Intermediate Metal Conduit (IMC) dia. 20 mm.</t>
  </si>
  <si>
    <t>- Intermediate Metal Conduit (IMC) dia. 15 mm.</t>
  </si>
  <si>
    <t>Electric Metallic Tubing (EMT)</t>
  </si>
  <si>
    <t>- Electric Metallic Tubing (EMT) dia. 50 mm.</t>
  </si>
  <si>
    <t>- Electric Metallic Tubing (EMT) dia. 40 mm.</t>
  </si>
  <si>
    <t>- Electric Metallic Tubing (EMT) dia. 32 mm.</t>
  </si>
  <si>
    <t>- Electric Metallic Tubing (EMT) dia. 25 mm.</t>
  </si>
  <si>
    <t>- Electric Metallic Tubing (EMT) dia. 20 mm.</t>
  </si>
  <si>
    <t>- Electric Metallic Tubing (EMT) dia. 15 mm.</t>
  </si>
  <si>
    <t>Liquidtight Flexible Metal Conduit (FMC)</t>
  </si>
  <si>
    <t>- Liquidtight Flexible Metal Conduit dia. 125 mm.</t>
  </si>
  <si>
    <t>- Liquidtight Flexible Metal Conduit dia. 100 mm.</t>
  </si>
  <si>
    <t>- Liquidtight Flexible Metal Conduit dia. 90 mm.</t>
  </si>
  <si>
    <t>- Liquidtight Flexible Metal Conduit dia. 80 mm.</t>
  </si>
  <si>
    <t>- Liquidtight Flexible Metal Conduit dia. 65 mm.</t>
  </si>
  <si>
    <t>- Liquidtight Flexible Metal Conduit dia. 50 mm.</t>
  </si>
  <si>
    <t>- Liquidtight Flexible Metal Conduit dia. 40 mm.</t>
  </si>
  <si>
    <t>- Liquidtight Flexible Metal Conduit dia. 32 mm.</t>
  </si>
  <si>
    <t>- Liquidtight Flexible Metal Conduit dia. 25 mm.</t>
  </si>
  <si>
    <t>- Liquidtight Flexible Metal Conduit dia. 15 mm.</t>
  </si>
  <si>
    <t>Flexible Metal Conduit (Flex)</t>
  </si>
  <si>
    <t>- Flexible Metal Conduit (Flex) dia. 80 mm.</t>
  </si>
  <si>
    <t>- Flexible Metal Conduit (Flex) dia. 65 mm.</t>
  </si>
  <si>
    <t>- Flexible Metal Conduit (Flex) dia. 50 mm.</t>
  </si>
  <si>
    <t>- Flexible Metal Conduit (Flex) dia. 40 mm.</t>
  </si>
  <si>
    <t>- Flexible Metal Conduit (Flex) dia. 32 mm.</t>
  </si>
  <si>
    <t>- Flexible Metal Conduit (Flex) dia. 25 mm.</t>
  </si>
  <si>
    <t>- Flexible Metal Conduit (Flex) dia. 20 mm.</t>
  </si>
  <si>
    <t>- Flexible Metal Conduit (Flex) dia. 15 mm.</t>
  </si>
  <si>
    <t>Efex. (I.D.Sizing)</t>
  </si>
  <si>
    <t>- Efex. (I.D.Sizing) dia. 160 mm.</t>
  </si>
  <si>
    <t>- Efex. (I.D.Sizing) dia. 125 mm.</t>
  </si>
  <si>
    <t>- Efex. (I.D.Sizing) dia. 100 mm.</t>
  </si>
  <si>
    <t>- Efex. (I.D.Sizing) dia. 80 mm.</t>
  </si>
  <si>
    <t>- Efex. (I.D.Sizing) dia. 50 mm.</t>
  </si>
  <si>
    <t>- Efex. (I.D.Sizing) dia. 25 mm.</t>
  </si>
  <si>
    <t>PVC Condult (Yellow)</t>
  </si>
  <si>
    <t>- PVC Conduit (yellow) dia. 100 mm.</t>
  </si>
  <si>
    <t>- PVC Conduit (yellow) dia. 80 mm.</t>
  </si>
  <si>
    <t>- PVC Conduit (yellow) dia. 65 mm.</t>
  </si>
  <si>
    <t>- PVC Conduit (yellow) dia. 50 mm.</t>
  </si>
  <si>
    <t>- PVC Conduit (yellow) dia. 40 mm.</t>
  </si>
  <si>
    <t>- PVC Conduit (yellow) dia. 32 mm.</t>
  </si>
  <si>
    <t>- PVC Conduit (yellow) dia. 25 mm.</t>
  </si>
  <si>
    <t>- PVC Conduit (yellow) dia. 20 mm.</t>
  </si>
  <si>
    <t>- PVC Conduit (yellow) dia. 15 mm.</t>
  </si>
  <si>
    <t>HDPE I (PN 6) [O.D.Sizing]</t>
  </si>
  <si>
    <t>- HDPE I (PN 6) [O.D.Sizing] dia. 140 mm.</t>
  </si>
  <si>
    <t>- HDPE I (PN 6) [O.D.Sizing] dia. 125 mm.</t>
  </si>
  <si>
    <t>- HDPE I (PN 6) [O.D.Sizing] dia. 100 mm.</t>
  </si>
  <si>
    <t>- HDPE I (PN 6) [O.D.Sizing] dia. 90 mm.</t>
  </si>
  <si>
    <t>- HDPE I (PN 6) [O.D.Sizing] dia. 75 mm.</t>
  </si>
  <si>
    <t>- HDPE I (PN 6) [O.D.Sizing] dia. 63 mm.</t>
  </si>
  <si>
    <t>- HDPE I (PN 6) [O.D.Sizing] dia. 50 mm.</t>
  </si>
  <si>
    <t>- HDPE I (PN 6) [O.D.Sizing] dia. 40 mm.</t>
  </si>
  <si>
    <t>- HDPE I (PN 6) [O.D.Sizing] dia. 32 mm.</t>
  </si>
  <si>
    <t>- HDPE I (PN 6) [O.D.Sizing] dia. 25 mm.</t>
  </si>
  <si>
    <t>HDPE I (PN 4) [O.D.Sizing]</t>
  </si>
  <si>
    <t>- HDPE I (PN 4) [O.D.Sizing] dia. 140 mm.</t>
  </si>
  <si>
    <t>- HDPE I (PN 4) [O.D.Sizing] dia. 125 mm.</t>
  </si>
  <si>
    <t>- HDPE I (PN 4) [O.D.Sizing] dia. 100 mm.</t>
  </si>
  <si>
    <t>- HDPE I (PN 4) [O.D.Sizing] dia. 90 mm.</t>
  </si>
  <si>
    <t>- HDPE I (PN 4) [O.D.Sizing] dia. 75 mm.</t>
  </si>
  <si>
    <t>- HDPE I (PN 4) [O.D.Sizing] dia. 63 mm.</t>
  </si>
  <si>
    <t>- HDPE I (PN 4) [O.D.Sizing] dia. 50 mm.</t>
  </si>
  <si>
    <t>- HDPE I (PN 4) [O.D.Sizing] dia. 40 mm.</t>
  </si>
  <si>
    <t>Epoxy Wireway</t>
  </si>
  <si>
    <t>- Epoxy Wireway 800 x 100 x 2.0 mm.</t>
  </si>
  <si>
    <t>- Epoxy Wireway 750 x 100 x 2.0 mm.</t>
  </si>
  <si>
    <t>- Epoxy Wireway 700 x 100 x 2.0 mm.</t>
  </si>
  <si>
    <t>- Epoxy Wireway 650 x 100 x 2.0 mm.</t>
  </si>
  <si>
    <t>- Epoxy Wireway 600 x 100 x 2.0 mm.</t>
  </si>
  <si>
    <t>- Epoxy Wireway 550 x 100 x 1.6 mm.</t>
  </si>
  <si>
    <t>- Epoxy Wireway 500 x 100 x 1.6 mm.</t>
  </si>
  <si>
    <t>- Epoxy Wireway 450 x 100 x 1.6 mm.</t>
  </si>
  <si>
    <t>- Epoxy Wireway 400 x 100 x 1.6 mm.</t>
  </si>
  <si>
    <t>- Epoxy Wireway 350 x 100 x 1.6 mm.</t>
  </si>
  <si>
    <t>- Epoxy Wireway 300 x 100 x 1.6 mm.</t>
  </si>
  <si>
    <t>- Epoxy Wireway 250 x 100 x 1.6 mm.</t>
  </si>
  <si>
    <t>- Epoxy Wireway 200 x 100 x 1.6 mm.</t>
  </si>
  <si>
    <t>- Epoxy Wireway 150 x 100 x 1.2 mm.</t>
  </si>
  <si>
    <t>- Epoxy Wireway 100 x 100 x 1.2 mm.</t>
  </si>
  <si>
    <t>- Epoxy Wireway 100 x 75 x 1.2 mm.</t>
  </si>
  <si>
    <t>- Epoxy Wireway 100 x 50 x 1.0 mm.</t>
  </si>
  <si>
    <t>- Epoxy Wireway 75 x 50 x 1.0 mm.</t>
  </si>
  <si>
    <t>Hot Dip Galvanized Wireway</t>
  </si>
  <si>
    <t>- HDG. Wireway 800 x 100 x 2.0 mm.</t>
  </si>
  <si>
    <t>- HDG. Wireway 750 x 100 x 2.0 mm.</t>
  </si>
  <si>
    <t>- HDG. Wireway 700 x 100 x 2.0 mm.</t>
  </si>
  <si>
    <t>- HDG. Wireway 650 x 100 x 2.0 mm.</t>
  </si>
  <si>
    <t>- HDG. Wireway 600 x 100 x 2.0 mm.</t>
  </si>
  <si>
    <t>- HDG. Wireway 550 x 100 x 1.6 mm.</t>
  </si>
  <si>
    <t>- HDG. Wireway 500 x 100 x 1.6 mm.</t>
  </si>
  <si>
    <t>- HDG. Wireway 450 x 100 x 1.6 mm.</t>
  </si>
  <si>
    <t>- HDG. Wireway 400 x 100 x 1.6 mm.</t>
  </si>
  <si>
    <t>- HDG. Wireway 350 x 100 x 1.6 mm.</t>
  </si>
  <si>
    <t>- HDG. Wireway 300 x 100 x 1.6 mm.</t>
  </si>
  <si>
    <t>- HDG. Wireway 250 x 100 x 1.6 mm.</t>
  </si>
  <si>
    <t>- HDG. Wireway 200 x 100 x 1.6 mm.</t>
  </si>
  <si>
    <t>- HDG. Wireway 150 x 100 x 1.2 mm.</t>
  </si>
  <si>
    <t>- HDG. Wireway 100 x 100 x 1.2 mm.</t>
  </si>
  <si>
    <t>- HDG. Wireway 100 x 75 x 1.2 mm.</t>
  </si>
  <si>
    <t>- HDG. Wireway 100 x 50 x 1.0 mm.</t>
  </si>
  <si>
    <t>- HDG. Wireway 75 x 50 x 1.0 mm.</t>
  </si>
  <si>
    <t>Epoxy Ladder (Not Included Cover Plate)</t>
  </si>
  <si>
    <t>- Epoxy Ladder 1000 x 100 x 2.0 mm.</t>
  </si>
  <si>
    <t>- Epoxy Ladder 900 x 100 x 2.0 mm.</t>
  </si>
  <si>
    <t>- Epoxy Ladder 800 x 100 x 2.0 mm.</t>
  </si>
  <si>
    <t>- Epoxy Ladder 700 x 100 x 2.0 mm.</t>
  </si>
  <si>
    <t>- Epoxy Ladder 600 x 100 x 2.0 mm.</t>
  </si>
  <si>
    <t>- Epoxy Ladder 500 x 100 x 2.0 mm.</t>
  </si>
  <si>
    <t>- Epoxy Ladder 400 x 100 x 2.0 mm.</t>
  </si>
  <si>
    <t>- Epoxy Ladder 300 x 100 x 2.0 mm.</t>
  </si>
  <si>
    <t>- Epoxy Ladder 200 x 100 x 2.0 mm.</t>
  </si>
  <si>
    <t>HDG. Ladder (Not Included Cover Plate)</t>
  </si>
  <si>
    <t>- HDG. Ladder 1000 x 100 x 2.0 mm.</t>
  </si>
  <si>
    <t>- HDG. Ladder 900 x 100 x 2.0 mm.</t>
  </si>
  <si>
    <t>- HDG. Ladder 800 x 100 x 2.0 mm.</t>
  </si>
  <si>
    <t>- HDG. Ladder 700 x 100 x 2.0 mm.</t>
  </si>
  <si>
    <t>- HDG. Ladder 600 x 100 x 2.0 mm.</t>
  </si>
  <si>
    <t>- HDG. Ladder 500 x 100 x 2.0 mm.</t>
  </si>
  <si>
    <t>- HDG. Ladder 400 x 100 x 2.0 mm.</t>
  </si>
  <si>
    <t>- HDG. Ladder 300 x 100 x 2.0 mm.</t>
  </si>
  <si>
    <t>- HDG. Ladder 200 x 100 x 2.0 mm.</t>
  </si>
  <si>
    <t>Epoxy Cable Tray (Not Included Cover Plate)</t>
  </si>
  <si>
    <t>- Epoxy Cable Tray 1000 x 100 x 2.0 mm.</t>
  </si>
  <si>
    <t>- Epoxy Cable Tray 900 x 100 x 2.0 mm.</t>
  </si>
  <si>
    <t>- Epoxy Cable Tray 800 x 100 x 2.0 mm.</t>
  </si>
  <si>
    <t>- Epoxy Cable Tray 700 x 100 x 2.0 mm.</t>
  </si>
  <si>
    <t>- Epoxy Cable Tray 600 x 100 x 2.0 mm.</t>
  </si>
  <si>
    <t>- Epoxy Cable Tray 500 x 100 x 2.0 mm.</t>
  </si>
  <si>
    <t>- Epoxy Cable Tray 400 x 100 x 2.0 mm.</t>
  </si>
  <si>
    <t>- Epoxy Cable Tray 300 x 100 x 2.0 mm.</t>
  </si>
  <si>
    <t>- Epoxy Cable Tray 200 x 100 x 2.0 mm.</t>
  </si>
  <si>
    <t>HDG. Cable Tray (Not Included Cover Plate)</t>
  </si>
  <si>
    <t>- HDG. Cable Tray 1000 x 100 x 2.0 mm.</t>
  </si>
  <si>
    <t>- HDG. Cable Tray 900 x 100 x 2.0 mm.</t>
  </si>
  <si>
    <t>- HDG. Cable Tray 800 x 100 x 2.0 mm.</t>
  </si>
  <si>
    <t>- HDG. Cable Tray 700 x 100 x 2.0 mm.</t>
  </si>
  <si>
    <t>- HDG. Cable Tray 600 x 100 x 2.0 mm.</t>
  </si>
  <si>
    <t>- HDG. Cable Tray 500 x 100 x 2.0 mm.</t>
  </si>
  <si>
    <t>- HDG. Cable Tray 400 x 100 x 2.0 mm.</t>
  </si>
  <si>
    <t>- HDG. Cable Tray 300 x 100 x 2.0 mm.</t>
  </si>
  <si>
    <t>- HDG. Cable Tray 200 x 100 x 2.0 mm.</t>
  </si>
  <si>
    <t>Wiring Device</t>
  </si>
  <si>
    <t>Switch and receptacle</t>
  </si>
  <si>
    <t>- Single Switch 1 Gang</t>
  </si>
  <si>
    <t>- Single Switch 2 Gang</t>
  </si>
  <si>
    <t>- Single Switch 3 Gang</t>
  </si>
  <si>
    <t>- Single Switch 4 Gang</t>
  </si>
  <si>
    <t>- Tow Way Switch 1 Gang</t>
  </si>
  <si>
    <t>- Tow Way Switch 2 Gang</t>
  </si>
  <si>
    <t>- Dimmer Switch 300 W.</t>
  </si>
  <si>
    <t>- Dimmer Switch 500 W.</t>
  </si>
  <si>
    <t>- Single Receptacle</t>
  </si>
  <si>
    <t>- Single Receptacle 2P + G</t>
  </si>
  <si>
    <t>- Duplex Receptacle 2P + G</t>
  </si>
  <si>
    <t>- Duplex Receptacle 2P + G (WP)</t>
  </si>
  <si>
    <t>- Telephone Outlet</t>
  </si>
  <si>
    <t>- T.V. Outlet</t>
  </si>
  <si>
    <t>- Computer Outlet</t>
  </si>
  <si>
    <t>- Bell Switch (Push Button)</t>
  </si>
  <si>
    <t>- Bell</t>
  </si>
  <si>
    <t>- Toilet Switch (3 Min. Delay)</t>
  </si>
  <si>
    <t>- Glow Switch (On with Lamp)</t>
  </si>
  <si>
    <t>Timer</t>
  </si>
  <si>
    <t>- Timer 15 A. (30 min. Interval)</t>
  </si>
  <si>
    <t>- Timer 20 A. (30 min. Interval)</t>
  </si>
  <si>
    <t>Pop Up Floor Outet</t>
  </si>
  <si>
    <t>- Simplex 2P + G ขาแบน</t>
  </si>
  <si>
    <t>- Duplex 2P + G ขาแบน</t>
  </si>
  <si>
    <t>- MATV Outlet</t>
  </si>
  <si>
    <t>- LAN Outlet</t>
  </si>
  <si>
    <t>Floor Outlet</t>
  </si>
  <si>
    <t>- Simplex 2P + G</t>
  </si>
  <si>
    <t>- Duplex 2P + G</t>
  </si>
  <si>
    <t>- Telephone + Lan Outlet</t>
  </si>
  <si>
    <t>C.B. 2 Pole</t>
  </si>
  <si>
    <t>- C.B. 2 Pole (10, 15, 20, 30. 40 AT)</t>
  </si>
  <si>
    <t>- C.B. 2 Pole (10, 15, 20, 30 AT)</t>
  </si>
  <si>
    <t>ดวงโคมไฟฟำ (Lighting Fixture)</t>
  </si>
  <si>
    <t>โคม Downlight</t>
  </si>
  <si>
    <t>- ขนาด dia. 4-6 นิ้ว</t>
  </si>
  <si>
    <t>- ขนาด dia. 8 นิ้ว</t>
  </si>
  <si>
    <t>- ขนาด dia. 9-10 นิ้ว</t>
  </si>
  <si>
    <t>โคมกล่องเหล็กเปลือย</t>
  </si>
  <si>
    <t>- ขนาด 1 - 18 วัตต์</t>
  </si>
  <si>
    <t>- ขนาด 1 - 36 วัตต์</t>
  </si>
  <si>
    <t>- ขนาด 2 - 18 วัตต์</t>
  </si>
  <si>
    <t>- ขนาด 2 - 36 วัตต์</t>
  </si>
  <si>
    <t>โคมกล่องเหล็กแบบอกไก่ (V-SHAPE)</t>
  </si>
  <si>
    <t>โคมโรงงาน</t>
  </si>
  <si>
    <t>โคมกล่องเหล็กครอบอคริลิก</t>
  </si>
  <si>
    <t>โคมตะแกรงกรองแสง และสะท้อนแสงอลูมิเนียม (ขนาด 0.30x0.60 ม. 0.30x1.20 ม., 0.60x0.60 ม. และ 0.60x1.20 ม.)</t>
  </si>
  <si>
    <t>- ขนาด 3 - 18 วัตต์</t>
  </si>
  <si>
    <t>- ขนาด 3 - 36 วัตต์</t>
  </si>
  <si>
    <t>โคมกรองแสงอครลก สะท้อนแสงอลูมิเนียม (ขนาด 0.30x0.60 ม. 0.30x1.20 ม., 0.60x0.60 ม. และ 0.60x1.20 ม.)</t>
  </si>
  <si>
    <t>โคม Floodlight</t>
  </si>
  <si>
    <t>- ขนาด 300 - 500 วัตต์ Halogen</t>
  </si>
  <si>
    <t>- ขนาด 70 - 250 วัตต์ MH, HPS</t>
  </si>
  <si>
    <t>- ขนาด 400 - 1000 วัตต์ MH, HPS</t>
  </si>
  <si>
    <t>โคม Low Bay, High Bay</t>
  </si>
  <si>
    <t>- ขนาด 150 - 250 วัตต์ MV, MH, HPS</t>
  </si>
  <si>
    <t>- ขนาด 400 วัตต์ MV, MH, HPS</t>
  </si>
  <si>
    <t>โคมไฟกิ่งโคมติดผนัง โคมฝังผนังไฟหัวเสา</t>
  </si>
  <si>
    <t>- หลอด Incandescent, Compact Fluorescent</t>
  </si>
  <si>
    <t>- หลอด HID 70 - 150 วัตต์</t>
  </si>
  <si>
    <t>โคมไฟสนามไฟถนน (ไม่รวมฐานเสา)</t>
  </si>
  <si>
    <t>- เสาสูง 1.00 - 2.50 เมตร</t>
  </si>
  <si>
    <t>- เสาสูง 4.00 - 6.00 เมตร</t>
  </si>
  <si>
    <t>1,250</t>
  </si>
  <si>
    <t>- เสาสูง 7.00 - 8.00 เมตร</t>
  </si>
  <si>
    <t>2,000</t>
  </si>
  <si>
    <t>งานระบบปรับอากาศ และระบบระบายอากาศ</t>
  </si>
  <si>
    <t>เครื่องปรับอากาศแบบแยกส่วน ประเภทขยายตัวรับความร้อนโดยตรง ระบายความร้อนด้วยลม</t>
  </si>
  <si>
    <t>Ceiling mounted Type</t>
  </si>
  <si>
    <t>- ขนาด 9,000 BTU/Hr</t>
  </si>
  <si>
    <t>set</t>
  </si>
  <si>
    <t>ค่าแรง หมายถึง ค่าติดตั้งเครื่อง</t>
  </si>
  <si>
    <t>- ขนาด 12,000 BTU/Hr</t>
  </si>
  <si>
    <t>รวมอุปกรณ์แขวน-จับยึดและการรองรับ</t>
  </si>
  <si>
    <t>- ขนาด 15,000 BTU/Hr</t>
  </si>
  <si>
    <t>แต่ไม่รวมงานต่อไปนี้</t>
  </si>
  <si>
    <t>- ขนาด 18,000 BTU/Hr</t>
  </si>
  <si>
    <t>1. งานท่อสารทำควาเย็น</t>
  </si>
  <si>
    <t>- ขนาด 24,000 BTU/Hr</t>
  </si>
  <si>
    <t>2. งานระบบไฟฟ้าสำหรับเครื่องปรับอากาศ</t>
  </si>
  <si>
    <t>- ขนาด 30,000 BTU/Hr</t>
  </si>
  <si>
    <t>3. การตรวจเช็คและทดสอบระบบ</t>
  </si>
  <si>
    <t>- ขนาด 36,000 BTU/Hr</t>
  </si>
  <si>
    <t>- ขนาด 42,000 BTU/Hr</t>
  </si>
  <si>
    <t>- ขนาด 48,000 BTU/Hr</t>
  </si>
  <si>
    <t>- ขนาด 54,000 BTU/Hr</t>
  </si>
  <si>
    <t>- ขนาด 60,000 BTU/Hr</t>
  </si>
  <si>
    <t>Ceiling Concealed (Duct Type)</t>
  </si>
  <si>
    <t>พัดลมระบายอากาศ</t>
  </si>
  <si>
    <t>Wall Mount Type</t>
  </si>
  <si>
    <t>- ขนาด dia. 8"</t>
  </si>
  <si>
    <t>- ขนาด dia. 10"</t>
  </si>
  <si>
    <t>- ขนาด dia. 12"</t>
  </si>
  <si>
    <t>Window Mount Type</t>
  </si>
  <si>
    <t>- ขนาด dia. 6"</t>
  </si>
  <si>
    <t>Ceiling Mount Type</t>
  </si>
  <si>
    <t>- Size 170 mm. x 170 mm.</t>
  </si>
  <si>
    <t>- Size 230 mm. x 230 mm.</t>
  </si>
  <si>
    <t>- Size 260 mm. x 260 mm.</t>
  </si>
  <si>
    <t>- Size 310 mm. x 310 mm.</t>
  </si>
  <si>
    <t>- Size 375 mm. x 375 mm.</t>
  </si>
  <si>
    <t>High Pressure Industrial Type</t>
  </si>
  <si>
    <t>- ขนาด dia. 250 mm.</t>
  </si>
  <si>
    <t>- ขนาด dia. 300 mm.</t>
  </si>
  <si>
    <t>- ขนาด dia. 400 mm.</t>
  </si>
  <si>
    <t>Cycle Fan</t>
  </si>
  <si>
    <t>- ขนาด dia. 16"</t>
  </si>
  <si>
    <t>Ceiling Fan</t>
  </si>
  <si>
    <t>- ขนาด dia. 56"</t>
  </si>
  <si>
    <t>Mini Sirocco Fan</t>
  </si>
  <si>
    <t>- Impeller dia. 10 cm.</t>
  </si>
  <si>
    <t>- Impeller dia. 12 cm.</t>
  </si>
  <si>
    <t>- Impeller dia. 14 cm.</t>
  </si>
  <si>
    <t>- Impeller dia. 17 cm.</t>
  </si>
  <si>
    <t>- Impeller dia. 19 cm.</t>
  </si>
  <si>
    <t>- Impeller dia. 21 cm.</t>
  </si>
  <si>
    <t>Centrifugal Fan</t>
  </si>
  <si>
    <t>- Wheel dia. 6"</t>
  </si>
  <si>
    <t>- Wheel dia. 8"</t>
  </si>
  <si>
    <t>- Wheel dia. 9"</t>
  </si>
  <si>
    <t>- Wheel dia. 12"</t>
  </si>
  <si>
    <t>- Wheel dia. 15"</t>
  </si>
  <si>
    <t>- Wheel dia. 18"</t>
  </si>
  <si>
    <t>- Wheel dia. 21"</t>
  </si>
  <si>
    <t>- Wheel dia. 24"</t>
  </si>
  <si>
    <t>- Wheel dia. 27"</t>
  </si>
  <si>
    <t>- Wheel dia. 30"</t>
  </si>
  <si>
    <t>- Wheel dia. 33"</t>
  </si>
  <si>
    <t>- Wheel dia. 36"</t>
  </si>
  <si>
    <t>ม่านอากาศ</t>
  </si>
  <si>
    <t>- Size 90 cm.</t>
  </si>
  <si>
    <t>- Size 120 cm.</t>
  </si>
  <si>
    <t>ท่อทองแดงอย่างแข็งแบบแอล (Type L)</t>
  </si>
  <si>
    <t>ค่าแรง / 1 เมตร</t>
  </si>
  <si>
    <t>- ขนาด dia. 3/8"</t>
  </si>
  <si>
    <t>- ขนาด dia. 1/2"</t>
  </si>
  <si>
    <t>- ขนาด dia. 5/8"</t>
  </si>
  <si>
    <t>- ขนาด dia. 3/4"</t>
  </si>
  <si>
    <t>- ขนาด dia. 7/8"</t>
  </si>
  <si>
    <t>- ขนาด dia. 1-1/8"</t>
  </si>
  <si>
    <t>- ขนาด dia. 1-3/8"</t>
  </si>
  <si>
    <t>- ขนาด dia. 1-5/8"</t>
  </si>
  <si>
    <t>- ขนาด dia. 2-1/8"</t>
  </si>
  <si>
    <t>- ขนาด dia. 2-5/8"</t>
  </si>
  <si>
    <t>ท่อ PVC Class 8.5</t>
  </si>
  <si>
    <t>- ขนาด dia. 1"</t>
  </si>
  <si>
    <t>- ขนาด dia. 1 1/4"</t>
  </si>
  <si>
    <t>- ขนาด dia. 1 1/2"</t>
  </si>
  <si>
    <t>- ขนาด dia. 2"</t>
  </si>
  <si>
    <t>- ขนาด dia. 2 1/2"</t>
  </si>
  <si>
    <t>- ขนาด dia. 3"</t>
  </si>
  <si>
    <t>- ขนาด dia. 4"</t>
  </si>
  <si>
    <t>ฉนวนหุ้มท่อ (Closed cell insulation)</t>
  </si>
  <si>
    <t>- ขนาด dia. 3/5" Thick 3/4"</t>
  </si>
  <si>
    <t>- ขนาด dia. 1/2" Thick 3/4"</t>
  </si>
  <si>
    <t>- ขนาด dia. 5/8" Thick 3/4"</t>
  </si>
  <si>
    <t>- ขนาด dia. 3/4" Thick 3/4"</t>
  </si>
  <si>
    <t>- ขนาด dia. 7/8" Thick 3/4"</t>
  </si>
  <si>
    <t>- ขนาด dia. 1-1/8" Thick 3/4"</t>
  </si>
  <si>
    <t>- ขนาด dia. 1-3/8" Thick 3/4"</t>
  </si>
  <si>
    <t>- ขนาด dia. 1-5/8" Thick 3/4"</t>
  </si>
  <si>
    <t>- ขนาด dia. 2-1/8" Thick 3/4"</t>
  </si>
  <si>
    <t>- ขนาด dia. 2-5/8" Thick 3/4"</t>
  </si>
  <si>
    <t>- ขนาด dia. 1/2" Thick 1/2"</t>
  </si>
  <si>
    <t>- ขนาด dia. 3/4" Thick 1/2"</t>
  </si>
  <si>
    <t>- ขนาด dia. 7/8" Thick 1/2"</t>
  </si>
  <si>
    <t>- ขนาด dia. 1" Thick 1/2"</t>
  </si>
  <si>
    <t>- ขนาด dia. 1-1/8" Thick 1/2"</t>
  </si>
  <si>
    <t>- ขนาด dia. 1 1/4" Thick 1/2"</t>
  </si>
  <si>
    <t>- ขนาด dia. 1-3/8" Thick 1/2"</t>
  </si>
  <si>
    <t>- ขนาด dia. 1-1/2" Thick 1/2"</t>
  </si>
  <si>
    <t>- ขนาด dia. 1-5/8" Thick 1/2"</t>
  </si>
  <si>
    <t>แผ่นเหล็กอาบสังกะสี</t>
  </si>
  <si>
    <t>ค่าแรง / 1 ตารางฟุต</t>
  </si>
  <si>
    <t>- BWG No. 18</t>
  </si>
  <si>
    <t>- BWG No. 20</t>
  </si>
  <si>
    <t>- BWG No. 22</t>
  </si>
  <si>
    <t>- BWG No. 24</t>
  </si>
  <si>
    <t>- BWG No. 26</t>
  </si>
  <si>
    <t>ฉนวนท่อลม</t>
  </si>
  <si>
    <t>- Fiberglass thk. 1" , Density 1.5 lb/ft3</t>
  </si>
  <si>
    <t>ท่อลมอ่อน Flexible Air Duct</t>
  </si>
  <si>
    <t>- Size dia. 4"</t>
  </si>
  <si>
    <t>- Size dia. 5"</t>
  </si>
  <si>
    <t>- Size dia. 6"</t>
  </si>
  <si>
    <t>- Size dia. 7"</t>
  </si>
  <si>
    <t>- Size dia. 8"</t>
  </si>
  <si>
    <t>- Size dia. 9"</t>
  </si>
  <si>
    <t>- Size dia. 10"</t>
  </si>
  <si>
    <t>- Size dia. 12"</t>
  </si>
  <si>
    <t>หน้ากากลม</t>
  </si>
  <si>
    <t>Exhaust Air Grille</t>
  </si>
  <si>
    <t>- Size 6" x 6"</t>
  </si>
  <si>
    <t>ea</t>
  </si>
  <si>
    <t>- Size 8" x 8"</t>
  </si>
  <si>
    <t>- Size 10" x 10"</t>
  </si>
  <si>
    <t>- Size 12" x 12"</t>
  </si>
  <si>
    <t>- Size 14" x 14"</t>
  </si>
  <si>
    <t>Reture Air Grille W/Filter</t>
  </si>
  <si>
    <t>- Size 24" x 24"</t>
  </si>
  <si>
    <t>- Size 36" x 24"</t>
  </si>
  <si>
    <t>- Size 48" x 24"</t>
  </si>
  <si>
    <t>- Size 48" x 48"</t>
  </si>
  <si>
    <t>- Size 72" x 48"</t>
  </si>
  <si>
    <t>Fresh Air Grille W/Insect Screen</t>
  </si>
  <si>
    <t>- Size 18" x 14"</t>
  </si>
  <si>
    <t>- Size 20" x 12"</t>
  </si>
  <si>
    <t>- Size 60" x 20"</t>
  </si>
  <si>
    <t>Supply Air Grille</t>
  </si>
  <si>
    <t>Ceiling Square Diffuser</t>
  </si>
  <si>
    <t>- Size 16" x 16"</t>
  </si>
  <si>
    <t>Linear Slot Diffuser W/Plenum</t>
  </si>
  <si>
    <t>- LSD-1</t>
  </si>
  <si>
    <t>- LSD-2</t>
  </si>
  <si>
    <t>- LSD-3</t>
  </si>
  <si>
    <t>- LSD-4</t>
  </si>
  <si>
    <t xml:space="preserve">          1. ค่าแรงงานที่อยู่นอกเหนือจากรายการที่กำหนดไว้นี้ ใช้คิดเหมารวมร้อยละ 30-37  ของยอดค่าวัสดุ มาเป็นค่าแรงงาน </t>
  </si>
  <si>
    <t>ส่วนจะคำนวณจากยอดค่าวัสดุเทาใด ระหว่างร้อยละ 30-37 นั้น ให้ขึ้นอยู่กับการพิจารณาของผู้มีหน้าที่คำนวณราคากลางที่จะพิจารณา</t>
  </si>
  <si>
    <t>กำหนดได้ตามความเหมาะสม  และหรือสอดคล้องตามระดับฝีมือและหรือความขาดแคลนของแรงงานสำหรับรายการงานก่อสร้างนั้น ๆ</t>
  </si>
  <si>
    <t xml:space="preserve">          2. ค่าแรงงานของงานบางประเภทที่ไม่ได้กำหนดไว้ในบัญชีค่าแรงงานฯ ฉบับนี้   ให้ผู้คำนวณราคากลางกำหนดเอง</t>
  </si>
  <si>
    <t>ตามความเหมาะสมกับลักษณะงานและราคางานในท้องถิ่นนั้น</t>
  </si>
  <si>
    <t>เกี่ยวกับหลักเกณฑ์การคำนวณราคากลางงานก่อสร้าง ในส่วนที่เกี่ยวข้องกับบัญชีค่าแรงงานฯ</t>
  </si>
  <si>
    <t xml:space="preserve">          3. การปรับปรุงบัญชีค่าแรงงาน/ดำเนินการนี้ ให้เป็นไปตามแนวทางและวิธธีการที่กำหนดในส่วนของแนวทางและวิธีปฏิบัติ</t>
  </si>
  <si>
    <t>งานฉาบผิวโครงสร้าง</t>
  </si>
  <si>
    <t>สีน้ำมัน+สีกันสนิม</t>
  </si>
  <si>
    <r>
      <t xml:space="preserve">ตะแกรงเหล็ก wier mesh ขนาด </t>
    </r>
    <r>
      <rPr>
        <sz val="14"/>
        <rFont val="AngsanaUPC"/>
        <family val="1"/>
      </rPr>
      <t>Ø</t>
    </r>
    <r>
      <rPr>
        <sz val="14"/>
        <rFont val="TH SarabunPSK"/>
        <family val="2"/>
      </rPr>
      <t xml:space="preserve"> 4 mm. @ 0.25 m.</t>
    </r>
  </si>
  <si>
    <t>พื้นที่ผิวหินขัด</t>
  </si>
  <si>
    <t>พื้นที่ทรายล้าง, หินล้าง, กรวดล้าง</t>
  </si>
  <si>
    <r>
      <t xml:space="preserve">   - เหล็กกล่อง ขนาด 1</t>
    </r>
    <r>
      <rPr>
        <sz val="14"/>
        <rFont val="AngsanaUPC"/>
        <family val="1"/>
      </rPr>
      <t>½</t>
    </r>
    <r>
      <rPr>
        <sz val="14"/>
        <rFont val="TH SarabunPSK"/>
        <family val="2"/>
      </rPr>
      <t>"x3" หนา 2.3 มม.</t>
    </r>
  </si>
  <si>
    <t xml:space="preserve">   - เหล็กตัว C-75x45x15x2.3 มม.</t>
  </si>
  <si>
    <t>พ1   พื้นปูกระเบื้องเคลือบเซรามิค ขนาด 40x40 cm.</t>
  </si>
  <si>
    <t>พ2   พื้นปูกระเบื้องเคลือบเซรามิค ขนาด 40x40 cm. (ผิวหยาบ)</t>
  </si>
  <si>
    <t>พ3   พื้นผิวขัดหยาบ</t>
  </si>
  <si>
    <t>ครอบสันหลังคา Metal Sheet</t>
  </si>
  <si>
    <t>งานประตู - หน้าต่าง</t>
  </si>
  <si>
    <t xml:space="preserve">ป1  ประตูกระจกอลูมิเนียมบานเดี่ยว ขนาด 1.00x2.00 ม. </t>
  </si>
  <si>
    <t>ฝ1  ฝ้าเพดานยิปซั่มบอร์ด หนา 9 มม. โครงคร่าวเหล็กชุบสังกะสี</t>
  </si>
  <si>
    <t>ฝ2  ฝ้าเพดานยิปซั่มบอร์ด หนา 9 มม. โครงคร่าวเหล็กชุบสังกะสี (กันชื้น)</t>
  </si>
  <si>
    <t xml:space="preserve">   - เหล็ก RB 9 มม. (SR 24)</t>
  </si>
  <si>
    <t>งานวางผังบริเวณ</t>
  </si>
  <si>
    <t>งาน</t>
  </si>
  <si>
    <t>น2  ผนังบล๊อคแก้ว ขนาด  0.80x1.20 ม.</t>
  </si>
  <si>
    <t>น1  หน้าต่างกระจกอลูมิเนียมบานเลื่อนสลับ ขนาด  1.10x1.45 ม.</t>
  </si>
  <si>
    <t>kg/ท่อน</t>
  </si>
  <si>
    <t>ตร.ม./ท่อน</t>
  </si>
  <si>
    <t>งานอื่นๆ</t>
  </si>
  <si>
    <t>งานจมูกบันได</t>
  </si>
  <si>
    <t>งานม้านั่งและราวระเบียง</t>
  </si>
  <si>
    <t>งานบัวเชิงผนัง</t>
  </si>
  <si>
    <t>โถส้วมชนิดนั่งราบ แบบมีหม้อน้ำ</t>
  </si>
  <si>
    <t>สายชำระพร้อมตะขอแขวน</t>
  </si>
  <si>
    <t>ตะแกรงทองเหลืองชุบโครเมี่ยมมีฝาครอบกันกลิ่นขนาด 2"</t>
  </si>
  <si>
    <t>ที่วางสบู่เซรามิค แบบฝังผนัง</t>
  </si>
  <si>
    <t>ฝักบัวแบบสายอ่อน พร้อมก๊อกน้ำ</t>
  </si>
  <si>
    <t>ราวแขวนผ้าสแตนเลส ราวเดี่ยวแบบฝังผนัง</t>
  </si>
  <si>
    <t>ก๊อกบอลสนาม สำหรับราดห้องน้ำ</t>
  </si>
  <si>
    <t>งานระบบสุขาภิบาลแลระบบประปา</t>
  </si>
  <si>
    <t xml:space="preserve">ท่อน้ำดี   P.V.C. Class 8.5 Dia. 3/4"      </t>
  </si>
  <si>
    <t xml:space="preserve">ท่อระบายอากาศ   P.V.C. Class 8.5 Dia. 1"      </t>
  </si>
  <si>
    <t xml:space="preserve">ท่อน้ำทิ้ง   P.V.C. Class 8.5 Dia. 2"  </t>
  </si>
  <si>
    <t xml:space="preserve">ท่อโสโครก P.V.C. Class 8.5 Dia. 4"  </t>
  </si>
  <si>
    <t>ฝ1  ฝ้าเพดานยิปซั่มบอร์ด หนา 9 มม. โครงคร่าวเหล็กชุบสังกะสี (กันชื้น)</t>
  </si>
  <si>
    <t xml:space="preserve">ผ2   ผนังบุกระเบื้องเคลือบเซรามิค ขนาด 30x30 cm. </t>
  </si>
  <si>
    <t>ถังบำบัดน้ำเสีย ขนาด 1,000 ลบ.ม.</t>
  </si>
  <si>
    <t>งานเส้นเอ็น-ทับหลัง</t>
  </si>
  <si>
    <t>ป1  ประตูห้องน้ำ PVC บานเปิดเดี่ยว ขนาด 0.80x2.00 ม.</t>
  </si>
  <si>
    <t>น1  หน้าต่างกระจกอลูมิเนียมบานกระทุ้ง ขนาด 0.80x0.40 ม.</t>
  </si>
  <si>
    <t>เสาเอ็น-ทับหลัง</t>
  </si>
  <si>
    <t>ก่อสร้างอาคารละหมาด</t>
  </si>
  <si>
    <t>หมู่ที่ 10  ตำบลควนกาหลง  อำเภอควนกาหลง  จ.สตูล</t>
  </si>
  <si>
    <t>งานก่อสร้างห้องน้ำอาคารละหมาด</t>
  </si>
  <si>
    <t>งานก่อสร้างอาคารละหมาด</t>
  </si>
  <si>
    <t>ผ1   ผนังก่ออิฐมอญ</t>
  </si>
  <si>
    <t>พ1   พื้นปูกระเบื้องเคลือบเซรามิค ขนาด 30x30 cm. (ผิวหยาบ)</t>
  </si>
  <si>
    <t xml:space="preserve">   - J-Bolt Ø 12 mm. ยาว 0.50 ม.</t>
  </si>
  <si>
    <t xml:space="preserve">   - แผ่น PLATE ขนาด 0.20x0.20 ม. หนา 12 มม.</t>
  </si>
  <si>
    <t xml:space="preserve">   - เหล็กกล่อง 2"x5" หนา 2.3 มม.</t>
  </si>
  <si>
    <t xml:space="preserve">   - เหล็กกล่อง 2"x4" หนา 2.3 มม.</t>
  </si>
  <si>
    <t xml:space="preserve">   - เหล็กกล่อง 1½"x3" หนา 2.3 มม.</t>
  </si>
  <si>
    <t xml:space="preserve">   - ไม้แบบ คิด 80%</t>
  </si>
  <si>
    <t>แผ่นหลังคา Metal Sheet หนาไม่น้อยกว่า 0.40 มม. ติดฉนวน หนา 5 มม.</t>
  </si>
  <si>
    <t>ปริมาณงานเดิม x2</t>
  </si>
  <si>
    <t>ปริมาณงานใหม่</t>
  </si>
  <si>
    <t>พ2   พื้นผิวขัดหยาบ</t>
  </si>
  <si>
    <t>2x5</t>
  </si>
  <si>
    <t>2x4</t>
  </si>
  <si>
    <t>11/2x3</t>
  </si>
  <si>
    <t>นน.</t>
  </si>
  <si>
    <t>พท.</t>
  </si>
  <si>
    <t>ป้ายโครงการ จำนวน 1 ป้าย</t>
  </si>
  <si>
    <t>ตารางเปรียบเทียบราคากลาง</t>
  </si>
  <si>
    <t>สถานที่ติดตั้ง</t>
  </si>
  <si>
    <t>วันที่กำหนดราคากลาง</t>
  </si>
  <si>
    <t>แหล่งที่มาของราคา</t>
  </si>
  <si>
    <t>ราคากลาง</t>
  </si>
  <si>
    <t>ปูนซีเมนต์ผสม (มอก. 80/2550) จำนวน</t>
  </si>
  <si>
    <t>ทรายหยาบ จำนวน</t>
  </si>
  <si>
    <t>หินเบอร์ 1-2  จำนวน</t>
  </si>
  <si>
    <t>น้ำผสมคอนกรีต  จำนวน</t>
  </si>
  <si>
    <t>ปูนซีเมนต์ผสม (Silica Cement) จำนวน</t>
  </si>
  <si>
    <t>น้ำผสมปูน จำนวน</t>
  </si>
  <si>
    <t>น้ำยาผสมปูนฉาบ จำนวน</t>
  </si>
  <si>
    <t>ทรายละเอียด จำนวน</t>
  </si>
  <si>
    <t>หินเบอร์ 1-2 จำนวน</t>
  </si>
  <si>
    <t>น้ำผสมคอนกรีต จำนวน</t>
  </si>
  <si>
    <t>เหล็กเสริม RB 6 มม.</t>
  </si>
  <si>
    <t>เหล็กเสริม RB 9 มม.</t>
  </si>
  <si>
    <t>ลวดผูกเหล็ก จำนวน</t>
  </si>
  <si>
    <t>ไม้แบบคิด 50% จำนวน</t>
  </si>
  <si>
    <t>ตะปู จำนวน</t>
  </si>
  <si>
    <t>สีทารองพื้นปูนใหม่ จำนวน</t>
  </si>
  <si>
    <t>สีจริง ทาทับ 2 เที่ยว จำนวน</t>
  </si>
  <si>
    <t>น้ำผสมสี จำนวน</t>
  </si>
  <si>
    <t>สีทารองพื้นกันสนิม  จำนวน</t>
  </si>
  <si>
    <t>สีทาทับหน้า 2 เที่ยว จำนวน</t>
  </si>
  <si>
    <t>น้ำมันสน หรือทินเนอร์ จำนวน</t>
  </si>
  <si>
    <t>บาท/ชุด</t>
  </si>
  <si>
    <t>บล๊อคลอย ขนาดมาตรฐานตามท้องตลาด</t>
  </si>
  <si>
    <t>หน้ากาก ตามชนิดของช่อง</t>
  </si>
  <si>
    <t>สวิทซ์ไฟฟ้าทางเดียว</t>
  </si>
  <si>
    <t>ปลั๊กไฟฟ้ากราด์วเดี่ยว</t>
  </si>
  <si>
    <t>ลำดับ..</t>
  </si>
  <si>
    <t xml:space="preserve"> คอนกรีตผสมเสร็จรูปลูกบาศก์ 180 กก./ตร.ซม. และ รูปทรงกระบอก 140กก./ตร.ซม. ตราซีแพค</t>
  </si>
  <si>
    <t xml:space="preserve"> คอนกรีตผสมเสร็จรูปลูกบาศก์ 320 กก./ตร.ซม. และ รูปทรงกระบอก 280 กก./ตร.ซม. ตราซีแพค</t>
  </si>
  <si>
    <t xml:space="preserve"> คอนกรีตผสมเสร็จรูปลูกบาศก์ 350 กก./ตร.ซม. และ รูปทรงกระบอก 300 กก./ตร.ซม. ตราซีแพค</t>
  </si>
  <si>
    <t xml:space="preserve"> คอนกรีตผสมเสร็จรูปลูกบาศก์ 380 กก./ตร.ซม. และ รูปทรงกระบอก 320 กก./ตร.ซม. ตราซีแพค</t>
  </si>
  <si>
    <t xml:space="preserve"> คอนกรีตผสมเสร็จรูปลูกบาศก์ 400 กก./ตร.ซม. และ รูปทรงกระบอก 350 กก./ตร.ซม. ตราซีแพค</t>
  </si>
  <si>
    <t xml:space="preserve"> เหล็กเส้นกลมผิวข้ออ้อย SD.40 ศก.12 มม. ยาว 10 เมตร (Tempcore)</t>
  </si>
  <si>
    <t xml:space="preserve"> เหล็กเส้นกลมผิวข้ออ้อย SD.40 ศก.16 มม. ยาว 10 เมตร (Tempcore)</t>
  </si>
  <si>
    <t xml:space="preserve"> เหล็กเส้นกลมผิวข้ออ้อย SD.40 ศก.20 มม. ยาว 10 เมตร (Tempcore)</t>
  </si>
  <si>
    <t xml:space="preserve"> เหล็กเส้นกลมผิวข้ออ้อย SD.40 ศก.25 มม. ยาว 10 เมตร (Tempcore)</t>
  </si>
  <si>
    <t xml:space="preserve"> ท่อ พีวีซี แข็ง ท่อประปา ชนิดปลายธรรมดา ชั้น 8.5 ยาว 4 เมตร เส้นผ่านศูนย์กลาง 1/2"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</si>
  <si>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3/4"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</si>
  <si>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1"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</si>
  <si>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1 1/4"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</si>
  <si>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1 1/2"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</si>
  <si>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2"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</si>
  <si>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3" ตราท่อน้ำไทย</t>
  </si>
  <si>
    <t xml:space="preserve"> ท่อ พีวีซี แข็ง ท่อประปา ชนิดปลายธรรมดา ชั้น 8.5 ยาว 4 เมตร เส้นผ่านศูนย์กลาง 4" ตราท่อน้ำไทย</t>
  </si>
  <si>
    <t xml:space="preserve"> ท่อระบายน้ำคอนกรีตเสริมเหล็ก ปากลิ้นราง ชั้น 3 ยาว 1 เมตร ศก. 0.30 ม.</t>
  </si>
  <si>
    <t xml:space="preserve"> ท่อระบายน้ำคอนกรีตเสริมเหล็ก ปากลิ้นราง ชั้น 3 ยาว 1 เมตร ศก. 0.40 ม.</t>
  </si>
  <si>
    <t xml:space="preserve"> ท่อระบายน้ำคอนกรีตเสริมเหล็ก ปากลิ้นราง ชั้น 3 ยาว 1 เมตร ศก. 0.50 ม.</t>
  </si>
  <si>
    <t xml:space="preserve"> ท่อระบายน้ำคอนกรีตเสริมเหล็ก ปากลิ้นราง ชั้น 3 ยาว 1 เมตร ศก. 0.60 ม.</t>
  </si>
  <si>
    <t xml:space="preserve"> ท่อระบายน้ำคอนกรีตเสริมเหล็ก ปากลิ้นราง ชั้น 3 ยาว 1 เมตร ศก. 0.80 ม.</t>
  </si>
  <si>
    <t xml:space="preserve"> ท่อระบายน้ำคอนกรีตเสริมเหล็ก ปากลิ้นราง ชั้น 3 ยาว 1 เมตร ศก. 1.00 ม .</t>
  </si>
  <si>
    <t xml:space="preserve"> ท่อระบายน้ำคอนกรีตเสริมเหล็ก ปากลิ้นราง ชั้น 3 ยาว 1 เมตร ศก. 1.20 ม.</t>
  </si>
  <si>
    <t xml:space="preserve"> สีน้ำมันเคลือบชนิดเงา ขนาด 3.785 ลิตร ตรา ที โอ เอ</t>
  </si>
  <si>
    <r>
      <t xml:space="preserve">ตะแกรงเหล็ก wier mesh ขนาด </t>
    </r>
    <r>
      <rPr>
        <sz val="14"/>
        <rFont val="AngsanaUPC"/>
        <family val="1"/>
      </rPr>
      <t>Ø</t>
    </r>
    <r>
      <rPr>
        <sz val="14"/>
        <rFont val="TH SarabunPSK"/>
        <family val="2"/>
      </rPr>
      <t xml:space="preserve"> 4 mm. @ 0.20 m.</t>
    </r>
  </si>
  <si>
    <t>กระเบื้องเซรามิคธรรมดา จำนวน</t>
  </si>
  <si>
    <t>ปูนยาแนว จำนวน</t>
  </si>
  <si>
    <t>4. ปูนทรายพื้นผิวซีเมนต์ขัดหยาบ (หนา 3 ซม.)</t>
  </si>
  <si>
    <t>5. ผนังก่ออิฐมอญ (ก่อครึ่งแผ่น)</t>
  </si>
  <si>
    <t>อิฐมอญ ขนาด 7x16x3.5 ซม. จำนวน</t>
  </si>
  <si>
    <t>น้ำยาผสมปูนก่อ  จำนวน</t>
  </si>
  <si>
    <t>6. ฉาบปูนผิวเรียบ (หนา 1.5 ซม.)</t>
  </si>
  <si>
    <t>8. งานทาสี สีน้ำอะคริลิค 100% (ปูนใหม่)</t>
  </si>
  <si>
    <t>9. งานทาสีน้ำมันกันสนิม (รองพื้นกันสนิม + สีน้ำมัน 2 เที่ยว)</t>
  </si>
  <si>
    <t>11. ฝ้าเพดานแผ่นยิบซั่มบอร์ดหนา  9 มม.ขนาด 1.20x2.40 ม.</t>
  </si>
  <si>
    <t>12. สวิทซ์ไฟฟ้าทางเดียว</t>
  </si>
  <si>
    <t>13. ปลั๊กไฟฟ้ากราด์วเดี่ยว</t>
  </si>
  <si>
    <t>ปูนกาวซีเมนต์ หนา 5 มม.  จำนวน</t>
  </si>
  <si>
    <t>กระเบื้องเซรามิค ขนาด 30x30 จำนวน</t>
  </si>
  <si>
    <t xml:space="preserve">โคมไฟสำเร็จรูป LED ขนาด 2x18 วัตต์ </t>
  </si>
  <si>
    <t>โคมไฟสำเร็จรูป LED ขนาด 1x18วัตต์  (ชนิดกลม)</t>
  </si>
  <si>
    <t>ปลั๊กไฟฟ้ากราวด์คู่</t>
  </si>
  <si>
    <t>ปลั๊กไฟฟ้ากราวด์เดี่ยว</t>
  </si>
  <si>
    <t>ชุดสายดิน</t>
  </si>
  <si>
    <t>สายไฟหุ้มฉนวน (THW) ขนาด 1x1.5 ตร.มม. (สายหลอด)</t>
  </si>
  <si>
    <t>สายไฟหุ้มฉนวน (THW) ขนาด 1x1.5 ตร.มม. (สายกราว์ด)</t>
  </si>
  <si>
    <t>สายไฟหุ้มฉนวน (THW) ขนาด 1x2.5 ตร.มม.</t>
  </si>
  <si>
    <t>สายไฟหุ้มฉนวน (THW-A) ขนาด 1x25 ตร.มม.</t>
  </si>
  <si>
    <t>งานฉากผ้าม่านพร้อมอุปกรณ์ยึดโยง</t>
  </si>
  <si>
    <t>งานครุภัณฑ์</t>
  </si>
  <si>
    <t>พัดลมติดผนัง ขนาด 16 นิ้ว</t>
  </si>
  <si>
    <t>รวมงานครุภัณฑ์</t>
  </si>
  <si>
    <t>ค่าครุภัณฑ์</t>
  </si>
  <si>
    <t>แบบ ปร. 5 (ข)</t>
  </si>
  <si>
    <t>ภาษี 7%</t>
  </si>
  <si>
    <t>งานดินถมปรับพื้นที่ (ลบ.ม.หลวม)</t>
  </si>
  <si>
    <t>งบประมาณ</t>
  </si>
  <si>
    <t>เหล็กกล่อง ขนาด 1½"x3" หนา 2.3 มม.</t>
  </si>
  <si>
    <t>J-Bolt Ø 12 mm. ยาว 0.50 ม.</t>
  </si>
  <si>
    <t>แผ่น PLATE ขนาด 0.20x0.20 ม. หนา 12 มม.</t>
  </si>
  <si>
    <t xml:space="preserve">ประตูกระจกอลูมิเนียมบานเดี่ยว ขนาด 1.00x2.00 ม. </t>
  </si>
  <si>
    <t>หน้าต่างกระจกอลูมิเนียมบานเลื่อนสลับ ขนาด  1.10x1.45 ม.</t>
  </si>
  <si>
    <t>เหล็กกล่อง 2"x5" หนา 2.3 มม.</t>
  </si>
  <si>
    <t>เหล็กกล่อง 2"x4" หนา 2.3 มม.</t>
  </si>
  <si>
    <t>ประตูห้องน้ำ PVC บานเปิดเดี่ยว ขนาด 0.80x2.00 ม.</t>
  </si>
  <si>
    <t>หน้าต่างกระจกอลูมิเนียมบานกระทุ้ง ขนาด 0.80x0.40 ม.</t>
  </si>
  <si>
    <t xml:space="preserve">       ค่าวัสดุจากแหล่ง</t>
  </si>
  <si>
    <t xml:space="preserve">       ค่าดำเนินการ + ค่าเสื่อมราคา  (งานคันทาง : ขุด - ขน) </t>
  </si>
  <si>
    <t xml:space="preserve">       ส่วนยุบตัว</t>
  </si>
  <si>
    <t>x</t>
  </si>
  <si>
    <t xml:space="preserve">       ค่างานต้นทุน</t>
  </si>
  <si>
    <t xml:space="preserve">งานคอนกรีตผสมเสร็จรูปลูกบาศก์ 240 กก./ตร.ซม. </t>
  </si>
  <si>
    <t>7. เสาเอ็นและคานทับหลัง (ชนิดก่อครึ่งแผ่น)</t>
  </si>
  <si>
    <t xml:space="preserve">สายไฟหุ้มฉนวน (THW) ขนาด 1x1.5 ตร.มม. </t>
  </si>
  <si>
    <t>แกลอน</t>
  </si>
  <si>
    <t>ใบสืบราคา</t>
  </si>
  <si>
    <t>ชื่อ</t>
  </si>
  <si>
    <t>......................................................................................................................................................................</t>
  </si>
  <si>
    <t>ที่อยู่</t>
  </si>
  <si>
    <t>เรียน</t>
  </si>
  <si>
    <t>นายกองค์การบริหารส่วนตำบลควนกาหลง</t>
  </si>
  <si>
    <t>ลำดับ</t>
  </si>
  <si>
    <t xml:space="preserve">สีรองพื้นปูนใหม่ </t>
  </si>
  <si>
    <t>สีอะคลีลิค</t>
  </si>
  <si>
    <t xml:space="preserve">สีรองพื้นกันสนิม </t>
  </si>
  <si>
    <t>สีน้ำมัน</t>
  </si>
  <si>
    <t>ดินถม</t>
  </si>
  <si>
    <t xml:space="preserve">                ลงชื่อ..............................................................................</t>
  </si>
  <si>
    <t>ผู้ส่งราคา</t>
  </si>
  <si>
    <t xml:space="preserve">                     (..............................................................................)</t>
  </si>
  <si>
    <t xml:space="preserve">                หจก./บริษัท..............................................................................</t>
  </si>
  <si>
    <t xml:space="preserve">                     วัน............เดือน.................................พ.ศ...................</t>
  </si>
  <si>
    <t>กระเบื้องดินเผาเคลือบเซรามิค (ผิวเรียบ) ขนาด 40x40</t>
  </si>
  <si>
    <t>ปูนยาแนว</t>
  </si>
  <si>
    <t>กระเบื้องดินเผาเคลือบเซรามิค (ผิวหยาบ) ขนาด 40x40</t>
  </si>
  <si>
    <t>อิฐมอญ 4 รู</t>
  </si>
  <si>
    <t xml:space="preserve">กระเบื้องดินเผาเคลือบเซรามิค ขนาด 30x30 </t>
  </si>
  <si>
    <t>แผ่นยิบซั่มบอร์ดหนา 9 มม. ขนาด 1.20 x 2.40 ม.  ชนิดกันชื้น</t>
  </si>
  <si>
    <t>บล๊อคแก้ว ขนาด  0.20x0.20 ม.</t>
  </si>
  <si>
    <t xml:space="preserve">บล๊อคลอย </t>
  </si>
  <si>
    <t xml:space="preserve">หน้ากาก </t>
  </si>
  <si>
    <t xml:space="preserve">ปูนกาวซีเมนต์ </t>
  </si>
  <si>
    <t>ท่อร้อยสายไฟ ขนาด 20 มม.</t>
  </si>
  <si>
    <t>จมูกบันได ขนาด 2 นิ้ว</t>
  </si>
  <si>
    <t>บัวเชิงผนังปูนปั้นสำเร็จรูป ขนาด 2"x4"</t>
  </si>
  <si>
    <t>ฉากผ้าม่านพร้อมอุปกรณ์ยึดโยง</t>
  </si>
  <si>
    <t xml:space="preserve">โคมไฟสำเร็จรูป LED ขนาด 1x9 วัตต์ </t>
  </si>
  <si>
    <t xml:space="preserve">โคมไฟสำเร็จรูป LED ขนาด 1x18 วัตต์ </t>
  </si>
  <si>
    <t>เหล็กกล่อง 1½"x3" หนา 2.3 มม.</t>
  </si>
  <si>
    <t>โครงการก่อสร้างอาคารละหมาด</t>
  </si>
  <si>
    <t>หจก.กาหลงวัสดุก่อสร้าง</t>
  </si>
  <si>
    <t>หจก.ปิระมิดวัสดุก่อสร้าง</t>
  </si>
  <si>
    <t>ร้านพีรวัฒน์วัสดุ</t>
  </si>
  <si>
    <t xml:space="preserve">   - เหล็ก DB 12 มม. (SD 40)</t>
  </si>
  <si>
    <t xml:space="preserve">   - เหล็ก DB 16 มม. (SD 40)</t>
  </si>
  <si>
    <t xml:space="preserve">น้ำยาผสมปูนฉาบ </t>
  </si>
  <si>
    <t>สีทารองพื้นปูนใหม่</t>
  </si>
  <si>
    <t xml:space="preserve">สีทารองพื้นกันสนิม </t>
  </si>
  <si>
    <t>แผ่นยิบซั่มบอร์ดหนา 9 มม. ขนาด 1.20 x 2.40 ม. ชนิดกันชื้น</t>
  </si>
  <si>
    <t>กระเบื้องดินเผาเคลือบเซรามิค (ผิวเรียบ) ขนาด 30x30</t>
  </si>
  <si>
    <t>เครื่อง</t>
  </si>
  <si>
    <t>กันชื้นโครงคร่าวเหล็กชุบสังกะสี @ 0.40x1.00 ม.</t>
  </si>
  <si>
    <t>3. พื้นปูกระเบื้องดินเผาเคลือบเซรามิค (ผิวหยาบ) ขนาด 16"x16"</t>
  </si>
  <si>
    <t>2. พื้นปูกระเบื้องดินเผาเคลือบเซรามิค (ผิวเรียบ) ขนาด 16"x16"</t>
  </si>
  <si>
    <t>10. ฝ้าเพดานแผ่นยิบซั่มบอร์ดหนา  9 มม.ขนาด 1.20x2.40 ม. โครงคร่าวเหล็กชุบสังกะสี @ 0.40x1.00 ม.</t>
  </si>
  <si>
    <t xml:space="preserve"> หินคลุก ราคา ณ โรงโม่</t>
  </si>
  <si>
    <t>ราคาสินค้าเฉลี่ยวัสดุก่อสร้าง (ราคาเงินสด ไม่รวมภาษีมูลค่าเพิ่ม ไม่รวมค่าขนส่ง) ของจังหวัด สตูล เดือนเมษายน ปี 2564</t>
  </si>
  <si>
    <t>เมษายน</t>
  </si>
  <si>
    <t>คิ้ว PVC. (เล็ก)  จำนวน</t>
  </si>
  <si>
    <t>องค์การบริหารส่วนตำบลควนกาหลง</t>
  </si>
  <si>
    <t xml:space="preserve">ผนังบล๊อคแก้ว </t>
  </si>
  <si>
    <t>รวมค่าแรง</t>
  </si>
  <si>
    <t xml:space="preserve">       ค่าขนส่ง</t>
  </si>
  <si>
    <t>ราคากลางค่าก่อสร้าง</t>
  </si>
  <si>
    <t xml:space="preserve"> เรื่อง แต่งตั้งคณะกรรมการกำหนดราคากลาง </t>
  </si>
  <si>
    <t>ลงชื่อ</t>
  </si>
  <si>
    <t>ประธานกรรมการ</t>
  </si>
  <si>
    <t>(นายพาณิช  ไชยมะโณ)</t>
  </si>
  <si>
    <t>ตำแหน่ง ผู้อำนวยการกองช่าง</t>
  </si>
  <si>
    <t>กรรมการ</t>
  </si>
  <si>
    <t>(นายสุทธิพงศ์  คลังข้อง)</t>
  </si>
  <si>
    <t>กรรมการ/เลขานุการ</t>
  </si>
  <si>
    <t>ความเห็นนายกองค์การบริหารส่วนตำบล</t>
  </si>
  <si>
    <t>อนุมัติ</t>
  </si>
  <si>
    <t>ไม่อนุมัติ  เนื่องจาก.........................................................</t>
  </si>
  <si>
    <t>ลงชื่อ.............................................................</t>
  </si>
  <si>
    <t>(นายณัฐภาพงศ์  สุวรรณชนะ)</t>
  </si>
  <si>
    <t>วันที่.............เดือน........................พ.ศ...............</t>
  </si>
  <si>
    <t>คณะกรรมการกำหนดราคากลาง</t>
  </si>
  <si>
    <t>ราคากลางค่าวัสดุก่อสร้าง</t>
  </si>
  <si>
    <t>ราคากลางค่าครุภัณฑ์</t>
  </si>
  <si>
    <t>รวมค่าครุภัณฑ์</t>
  </si>
  <si>
    <t>ตารางแสดงการคำนวณหาค่า FACTOR F งานอาคาร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</si>
  <si>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</si>
  <si>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</si>
  <si>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</si>
  <si>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</si>
  <si>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</si>
  <si>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</si>
  <si>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</si>
  <si>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</si>
  <si>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</si>
  <si>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</si>
  <si>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</si>
  <si>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</si>
  <si>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</si>
  <si>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</si>
  <si>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</si>
  <si>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</si>
  <si>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</si>
  <si>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t>}</t>
  </si>
  <si>
    <t>( C - B )</t>
  </si>
  <si>
    <t>เมื่อ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</si>
  <si>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</si>
  <si>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</si>
  <si>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</si>
  <si>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</si>
  <si>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</si>
  <si>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</si>
  <si>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</si>
  <si>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</si>
  <si>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</si>
  <si>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</si>
  <si>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</si>
  <si>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ค่า FACTOR F เท่ากับ</t>
  </si>
  <si>
    <t>ใช้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</si>
  <si>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</si>
  <si>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</si>
  <si>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</si>
  <si>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โครงการ</t>
  </si>
  <si>
    <t>[( D - E ) x ( A - B )]</t>
  </si>
  <si>
    <t>คำสั่ง องค์การบริหารส่วนตำบลควนกาหลง ที่  ๕๓๑/๒๕๖๒</t>
  </si>
  <si>
    <t>14. ปลั๊กไฟฟ้ากราด์วคู่</t>
  </si>
  <si>
    <t xml:space="preserve">15. พื้นปูกระเบื้องดินเผาเคลือบเซรามิค (ผิวหยาบ) ขนาด 30x30 </t>
  </si>
  <si>
    <t xml:space="preserve">16. ผนังบุกระเบื้องดินเผาเคลือบเซรามิค ขนาด 30x30 </t>
  </si>
  <si>
    <t>17. งานดินถม</t>
  </si>
  <si>
    <t>ค่าวัสดุข้อต่อและอุปกรณ์ท่อ (คิด 50% ของราคาท่อ)</t>
  </si>
  <si>
    <t>ค่าแรงเดินท่อ (คิด 30% ของราคาวัสดุ)</t>
  </si>
  <si>
    <t>(นางวิริศิรินทร์  ประนอมเชย)</t>
  </si>
  <si>
    <t>ตำแหน่ง รองปลัดองค์การบริหารส่วนตำบลควนกาหลง</t>
  </si>
  <si>
    <t>ตำแหน่ง นักวิเคราะห์นโยบายและแผนชำนาญการ</t>
  </si>
  <si>
    <t>โครงการก่อสร้างอาคารละหมาด หมู่ที่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</si>
</sst>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107041E]d\ mmmm\ yyyy;@"/>
    <numFmt numFmtId="166" formatCode="_(* #,##0.00_);_(* \(#,##0.00\);_(* &quot;-&quot;??_);_(@_)"/>
    <numFmt numFmtId="167" formatCode="General_)"/>
    <numFmt numFmtId="168" formatCode="#,##0.000000&quot; &quot;"/>
    <numFmt numFmtId="169" formatCode="dd\-mm\-yy"/>
    <numFmt numFmtId="170" formatCode="#,###&quot;   &quot;"/>
    <numFmt numFmtId="171" formatCode="&quot;฿&quot;\t#,##0_);\(&quot;฿&quot;\t#,##0\)"/>
    <numFmt numFmtId="172" formatCode="\t0.00E+00"/>
    <numFmt numFmtId="173" formatCode="#,##0.0_);\(#,##0.0\)"/>
    <numFmt numFmtId="174" formatCode="_(&quot;$&quot;* #,##0.000_);_(&quot;$&quot;* \(#,##0.000\);_(&quot;$&quot;* &quot;-&quot;??_);_(@_)"/>
    <numFmt numFmtId="175" formatCode="0.0&quot;  &quot;"/>
    <numFmt numFmtId="176" formatCode="_-* #,##0.00000_-;\-* #,##0.00000_-;_-* &quot;-&quot;?????_-;_-@_-"/>
    <numFmt numFmtId="177" formatCode="m/d/yy\ hh:mm"/>
    <numFmt numFmtId="178" formatCode="_(&quot;$&quot;* #,##0.0000_);_(&quot;$&quot;* \(#,##0.0000\);_(&quot;$&quot;* &quot;-&quot;??_);_(@_)"/>
    <numFmt numFmtId="179" formatCode="_-* #,##0.0000_-;\-* #,##0.0000_-;_-* &quot;-&quot;_-;_-@_-"/>
    <numFmt numFmtId="180" formatCode="#,###&quot;  &quot;"/>
    <numFmt numFmtId="181" formatCode="0.00\ &quot;%&quot;"/>
    <numFmt numFmtId="182" formatCode="_(* #,##0.0000_);_(* \(#,##0.0000\);_(* &quot;-&quot;??_);_(@_)"/>
    <numFmt numFmtId="183" formatCode="_-* #,##0.0000_-;\-* #,##0.0000_-;_-* &quot;-&quot;??_-;_-@_-"/>
    <numFmt numFmtId="184" formatCode="_-* #,##0.000_-;\-* #,##0.000_-;_-* &quot;-&quot;??_-;_-@_-"/>
    <numFmt numFmtId="185" formatCode="0.0000"/>
    <numFmt numFmtId="186" formatCode="[$-187041E]d\ mmmm\ yyyy;@"/>
  </numFmts>
  <fonts count="64">
    <font>
      <sz val="16"/>
      <color theme="1"/>
      <name val="AngsanaUPC"/>
      <family val="2"/>
      <charset val="222"/>
    </font>
    <font>
      <sz val="14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sz val="14"/>
      <name val="SV Rojchana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 ?????"/>
      <family val="3"/>
      <charset val="255"/>
    </font>
    <font>
      <sz val="11"/>
      <name val="??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14"/>
      <color theme="1"/>
      <name val="TH SarabunPSK"/>
      <family val="2"/>
      <charset val="22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rgb="FFFF0000"/>
      <name val="TH SarabunPSK"/>
      <family val="2"/>
    </font>
    <font>
      <b/>
      <sz val="15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vertAlign val="subscript"/>
      <sz val="14"/>
      <name val="TH SarabunPSK"/>
      <family val="2"/>
    </font>
    <font>
      <b/>
      <i/>
      <sz val="14"/>
      <color rgb="FFFF0000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AngsanaUPC"/>
      <family val="2"/>
      <charset val="22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sz val="14"/>
      <name val="Cordia New"/>
      <family val="2"/>
    </font>
    <font>
      <sz val="9"/>
      <color indexed="81"/>
      <name val="Tahoma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AngsanaUPC"/>
      <family val="2"/>
      <charset val="22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name val="TH SarabunIT๙"/>
      <family val="2"/>
      <charset val="222"/>
    </font>
    <font>
      <sz val="14"/>
      <name val="Wingdings"/>
      <charset val="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b/>
      <sz val="14"/>
      <color indexed="8"/>
      <name val="TH SarabunPSK"/>
      <family val="2"/>
    </font>
    <font>
      <sz val="14"/>
      <color indexed="63"/>
      <name val="Arial"/>
      <family val="2"/>
    </font>
    <font>
      <sz val="14"/>
      <color indexed="8"/>
      <name val="Symbol"/>
      <family val="1"/>
      <charset val="2"/>
    </font>
    <font>
      <sz val="14"/>
      <color theme="1"/>
      <name val="Calibri"/>
      <family val="2"/>
      <charset val="22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DFD6B"/>
        <bgColor indexed="64"/>
      </patternFill>
    </fill>
    <fill>
      <patternFill patternType="solid">
        <fgColor rgb="FFC0F8EF"/>
        <bgColor indexed="64"/>
      </patternFill>
    </fill>
    <fill>
      <patternFill patternType="solid">
        <fgColor rgb="FFFCE0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</patternFill>
    </fill>
    <fill>
      <patternFill patternType="solid">
        <fgColor rgb="FFCC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3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9" fillId="0" borderId="0"/>
    <xf numFmtId="0" fontId="10" fillId="0" borderId="0"/>
    <xf numFmtId="9" fontId="3" fillId="2" borderId="0"/>
    <xf numFmtId="0" fontId="11" fillId="3" borderId="25">
      <alignment horizontal="centerContinuous" vertical="top"/>
    </xf>
    <xf numFmtId="0" fontId="3" fillId="0" borderId="0" applyFill="0" applyBorder="0" applyAlignment="0"/>
    <xf numFmtId="173" fontId="6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4" fontId="2" fillId="0" borderId="0" applyFill="0" applyBorder="0" applyAlignment="0"/>
    <xf numFmtId="175" fontId="7" fillId="0" borderId="0" applyFill="0" applyBorder="0" applyAlignment="0"/>
    <xf numFmtId="173" fontId="6" fillId="0" borderId="0" applyFill="0" applyBorder="0" applyAlignment="0"/>
    <xf numFmtId="17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3" borderId="25">
      <alignment horizontal="centerContinuous" vertical="top"/>
    </xf>
    <xf numFmtId="173" fontId="6" fillId="0" borderId="0" applyFont="0" applyFill="0" applyBorder="0" applyAlignment="0" applyProtection="0"/>
    <xf numFmtId="14" fontId="14" fillId="0" borderId="0" applyFill="0" applyBorder="0" applyAlignment="0"/>
    <xf numFmtId="15" fontId="15" fillId="4" borderId="0">
      <alignment horizontal="centerContinuous"/>
    </xf>
    <xf numFmtId="174" fontId="2" fillId="0" borderId="0" applyFill="0" applyBorder="0" applyAlignment="0"/>
    <xf numFmtId="173" fontId="6" fillId="0" borderId="0" applyFill="0" applyBorder="0" applyAlignment="0"/>
    <xf numFmtId="174" fontId="2" fillId="0" borderId="0" applyFill="0" applyBorder="0" applyAlignment="0"/>
    <xf numFmtId="175" fontId="7" fillId="0" borderId="0" applyFill="0" applyBorder="0" applyAlignment="0"/>
    <xf numFmtId="173" fontId="6" fillId="0" borderId="0" applyFill="0" applyBorder="0" applyAlignment="0"/>
    <xf numFmtId="38" fontId="16" fillId="3" borderId="0" applyNumberFormat="0" applyBorder="0" applyAlignment="0" applyProtection="0"/>
    <xf numFmtId="0" fontId="17" fillId="0" borderId="30" applyNumberFormat="0" applyAlignment="0" applyProtection="0">
      <alignment horizontal="left" vertical="center"/>
    </xf>
    <xf numFmtId="0" fontId="17" fillId="0" borderId="31">
      <alignment horizontal="left" vertical="center"/>
    </xf>
    <xf numFmtId="10" fontId="16" fillId="5" borderId="24" applyNumberFormat="0" applyBorder="0" applyAlignment="0" applyProtection="0"/>
    <xf numFmtId="174" fontId="2" fillId="0" borderId="0" applyFill="0" applyBorder="0" applyAlignment="0"/>
    <xf numFmtId="173" fontId="6" fillId="0" borderId="0" applyFill="0" applyBorder="0" applyAlignment="0"/>
    <xf numFmtId="174" fontId="2" fillId="0" borderId="0" applyFill="0" applyBorder="0" applyAlignment="0"/>
    <xf numFmtId="175" fontId="7" fillId="0" borderId="0" applyFill="0" applyBorder="0" applyAlignment="0"/>
    <xf numFmtId="173" fontId="6" fillId="0" borderId="0" applyFill="0" applyBorder="0" applyAlignment="0"/>
    <xf numFmtId="176" fontId="2" fillId="0" borderId="0"/>
    <xf numFmtId="0" fontId="3" fillId="0" borderId="0"/>
    <xf numFmtId="0" fontId="18" fillId="0" borderId="0"/>
    <xf numFmtId="0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3" fillId="0" borderId="0" applyFont="0" applyFill="0" applyBorder="0" applyAlignment="0" applyProtection="0"/>
    <xf numFmtId="174" fontId="2" fillId="0" borderId="0" applyFill="0" applyBorder="0" applyAlignment="0"/>
    <xf numFmtId="173" fontId="6" fillId="0" borderId="0" applyFill="0" applyBorder="0" applyAlignment="0"/>
    <xf numFmtId="174" fontId="2" fillId="0" borderId="0" applyFill="0" applyBorder="0" applyAlignment="0"/>
    <xf numFmtId="175" fontId="7" fillId="0" borderId="0" applyFill="0" applyBorder="0" applyAlignment="0"/>
    <xf numFmtId="173" fontId="6" fillId="0" borderId="0" applyFill="0" applyBorder="0" applyAlignment="0"/>
    <xf numFmtId="0" fontId="20" fillId="2" borderId="0"/>
    <xf numFmtId="49" fontId="1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" fontId="4" fillId="0" borderId="0"/>
    <xf numFmtId="0" fontId="33" fillId="0" borderId="0"/>
    <xf numFmtId="43" fontId="3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3" fillId="0" borderId="0"/>
    <xf numFmtId="0" fontId="39" fillId="0" borderId="0"/>
    <xf numFmtId="0" fontId="42" fillId="0" borderId="0"/>
    <xf numFmtId="0" fontId="47" fillId="0" borderId="0"/>
    <xf numFmtId="43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6" fillId="0" borderId="0"/>
    <xf numFmtId="43" fontId="3" fillId="0" borderId="0" applyFont="0" applyFill="0" applyBorder="0" applyAlignment="0" applyProtection="0"/>
  </cellStyleXfs>
  <cellXfs count="777">
    <xf numFmtId="0" fontId="0" fillId="0" borderId="0" xfId="0"/>
    <xf numFmtId="0" fontId="22" fillId="0" borderId="0" xfId="2" applyFont="1" applyFill="1"/>
    <xf numFmtId="0" fontId="22" fillId="0" borderId="1" xfId="2" applyNumberFormat="1" applyFont="1" applyFill="1" applyBorder="1" applyAlignment="1" applyProtection="1"/>
    <xf numFmtId="164" fontId="22" fillId="0" borderId="1" xfId="3" applyNumberFormat="1" applyFont="1" applyFill="1" applyBorder="1" applyAlignment="1" applyProtection="1"/>
    <xf numFmtId="0" fontId="22" fillId="0" borderId="2" xfId="2" applyNumberFormat="1" applyFont="1" applyFill="1" applyBorder="1" applyAlignment="1" applyProtection="1"/>
    <xf numFmtId="164" fontId="22" fillId="0" borderId="1" xfId="3" applyNumberFormat="1" applyFont="1" applyFill="1" applyBorder="1" applyAlignment="1" applyProtection="1">
      <alignment horizontal="center"/>
    </xf>
    <xf numFmtId="164" fontId="23" fillId="0" borderId="1" xfId="3" applyNumberFormat="1" applyFont="1" applyFill="1" applyBorder="1" applyAlignment="1" applyProtection="1">
      <alignment horizontal="center"/>
    </xf>
    <xf numFmtId="0" fontId="22" fillId="0" borderId="2" xfId="2" applyFont="1" applyFill="1" applyBorder="1" applyAlignment="1" applyProtection="1"/>
    <xf numFmtId="0" fontId="22" fillId="0" borderId="2" xfId="2" applyFont="1" applyFill="1" applyBorder="1" applyAlignment="1" applyProtection="1">
      <protection hidden="1"/>
    </xf>
    <xf numFmtId="0" fontId="22" fillId="0" borderId="2" xfId="2" applyFont="1" applyFill="1" applyBorder="1" applyAlignment="1" applyProtection="1">
      <alignment horizontal="center"/>
    </xf>
    <xf numFmtId="165" fontId="22" fillId="0" borderId="2" xfId="2" applyNumberFormat="1" applyFont="1" applyFill="1" applyBorder="1" applyAlignment="1" applyProtection="1">
      <alignment horizontal="left"/>
    </xf>
    <xf numFmtId="0" fontId="23" fillId="0" borderId="2" xfId="2" applyFont="1" applyFill="1" applyBorder="1" applyAlignment="1" applyProtection="1">
      <alignment horizontal="center"/>
    </xf>
    <xf numFmtId="0" fontId="22" fillId="0" borderId="2" xfId="2" applyFont="1" applyFill="1" applyBorder="1" applyAlignment="1" applyProtection="1">
      <alignment horizontal="left"/>
    </xf>
    <xf numFmtId="0" fontId="22" fillId="0" borderId="4" xfId="2" applyFont="1" applyFill="1" applyBorder="1" applyProtection="1">
      <protection locked="0"/>
    </xf>
    <xf numFmtId="0" fontId="22" fillId="0" borderId="4" xfId="2" applyFont="1" applyFill="1" applyBorder="1" applyAlignment="1" applyProtection="1">
      <alignment horizontal="right"/>
      <protection locked="0"/>
    </xf>
    <xf numFmtId="164" fontId="23" fillId="0" borderId="5" xfId="3" applyNumberFormat="1" applyFont="1" applyFill="1" applyBorder="1" applyAlignment="1" applyProtection="1">
      <alignment horizontal="center" vertical="center" wrapText="1"/>
      <protection hidden="1"/>
    </xf>
    <xf numFmtId="164" fontId="24" fillId="0" borderId="10" xfId="3" applyNumberFormat="1" applyFont="1" applyFill="1" applyBorder="1" applyAlignment="1" applyProtection="1">
      <alignment horizontal="center" vertical="top"/>
      <protection hidden="1"/>
    </xf>
    <xf numFmtId="0" fontId="23" fillId="0" borderId="16" xfId="2" applyFont="1" applyFill="1" applyBorder="1" applyAlignment="1">
      <alignment horizontal="center"/>
    </xf>
    <xf numFmtId="166" fontId="23" fillId="0" borderId="16" xfId="1" applyFont="1" applyFill="1" applyBorder="1" applyAlignment="1" applyProtection="1">
      <alignment horizontal="right"/>
      <protection locked="0"/>
    </xf>
    <xf numFmtId="166" fontId="22" fillId="0" borderId="17" xfId="1" applyFont="1" applyFill="1" applyBorder="1" applyAlignment="1" applyProtection="1">
      <protection locked="0"/>
    </xf>
    <xf numFmtId="41" fontId="22" fillId="0" borderId="21" xfId="4" applyNumberFormat="1" applyFont="1" applyFill="1" applyBorder="1" applyAlignment="1" applyProtection="1">
      <alignment horizontal="left"/>
      <protection locked="0"/>
    </xf>
    <xf numFmtId="166" fontId="22" fillId="0" borderId="19" xfId="1" applyFont="1" applyFill="1" applyBorder="1" applyAlignment="1" applyProtection="1">
      <alignment horizontal="right"/>
      <protection locked="0"/>
    </xf>
    <xf numFmtId="166" fontId="22" fillId="0" borderId="19" xfId="1" applyFont="1" applyFill="1" applyBorder="1" applyAlignment="1" applyProtection="1">
      <alignment horizontal="center"/>
      <protection locked="0"/>
    </xf>
    <xf numFmtId="41" fontId="22" fillId="0" borderId="18" xfId="4" applyNumberFormat="1" applyFont="1" applyFill="1" applyBorder="1" applyAlignment="1" applyProtection="1">
      <protection locked="0"/>
    </xf>
    <xf numFmtId="0" fontId="22" fillId="0" borderId="0" xfId="2" applyNumberFormat="1" applyFont="1" applyAlignment="1">
      <alignment horizontal="center"/>
    </xf>
    <xf numFmtId="0" fontId="22" fillId="0" borderId="0" xfId="2" applyFont="1"/>
    <xf numFmtId="43" fontId="22" fillId="0" borderId="0" xfId="2" applyNumberFormat="1" applyFont="1"/>
    <xf numFmtId="0" fontId="22" fillId="0" borderId="1" xfId="2" applyFont="1" applyBorder="1" applyAlignment="1" applyProtection="1">
      <protection hidden="1"/>
    </xf>
    <xf numFmtId="0" fontId="26" fillId="0" borderId="1" xfId="2" applyFont="1" applyBorder="1" applyAlignment="1" applyProtection="1">
      <protection locked="0"/>
    </xf>
    <xf numFmtId="0" fontId="22" fillId="0" borderId="2" xfId="2" applyFont="1" applyBorder="1" applyAlignment="1" applyProtection="1">
      <protection locked="0"/>
    </xf>
    <xf numFmtId="0" fontId="22" fillId="0" borderId="2" xfId="2" applyFont="1" applyBorder="1" applyAlignment="1" applyProtection="1">
      <protection hidden="1"/>
    </xf>
    <xf numFmtId="17" fontId="22" fillId="0" borderId="2" xfId="2" applyNumberFormat="1" applyFont="1" applyBorder="1" applyAlignment="1" applyProtection="1">
      <protection locked="0"/>
    </xf>
    <xf numFmtId="0" fontId="23" fillId="0" borderId="2" xfId="2" applyFont="1" applyBorder="1" applyAlignment="1" applyProtection="1">
      <protection hidden="1"/>
    </xf>
    <xf numFmtId="0" fontId="22" fillId="0" borderId="2" xfId="2" applyFont="1" applyBorder="1" applyAlignment="1" applyProtection="1">
      <alignment horizontal="left"/>
      <protection hidden="1"/>
    </xf>
    <xf numFmtId="0" fontId="22" fillId="0" borderId="2" xfId="2" applyFont="1" applyBorder="1" applyAlignment="1" applyProtection="1">
      <alignment horizontal="center"/>
      <protection locked="0"/>
    </xf>
    <xf numFmtId="0" fontId="22" fillId="0" borderId="2" xfId="2" applyFont="1" applyBorder="1" applyAlignment="1" applyProtection="1">
      <alignment horizontal="right"/>
      <protection hidden="1"/>
    </xf>
    <xf numFmtId="0" fontId="23" fillId="0" borderId="2" xfId="2" applyFont="1" applyBorder="1" applyAlignment="1" applyProtection="1"/>
    <xf numFmtId="0" fontId="22" fillId="0" borderId="3" xfId="2" applyFont="1" applyBorder="1" applyAlignment="1" applyProtection="1">
      <alignment horizontal="right"/>
      <protection hidden="1"/>
    </xf>
    <xf numFmtId="0" fontId="22" fillId="0" borderId="3" xfId="2" applyFont="1" applyBorder="1" applyAlignment="1" applyProtection="1">
      <protection hidden="1"/>
    </xf>
    <xf numFmtId="0" fontId="22" fillId="0" borderId="0" xfId="2" applyFont="1" applyProtection="1">
      <protection hidden="1"/>
    </xf>
    <xf numFmtId="0" fontId="23" fillId="6" borderId="10" xfId="2" applyFont="1" applyFill="1" applyBorder="1" applyAlignment="1" applyProtection="1">
      <alignment horizontal="center" vertical="center"/>
      <protection hidden="1"/>
    </xf>
    <xf numFmtId="0" fontId="22" fillId="0" borderId="16" xfId="2" applyFont="1" applyBorder="1" applyAlignment="1" applyProtection="1">
      <alignment horizontal="center"/>
      <protection hidden="1"/>
    </xf>
    <xf numFmtId="0" fontId="22" fillId="0" borderId="16" xfId="2" applyFont="1" applyBorder="1" applyProtection="1">
      <protection hidden="1"/>
    </xf>
    <xf numFmtId="0" fontId="22" fillId="0" borderId="20" xfId="2" applyFont="1" applyBorder="1" applyAlignment="1" applyProtection="1">
      <alignment horizontal="center"/>
      <protection hidden="1"/>
    </xf>
    <xf numFmtId="0" fontId="22" fillId="0" borderId="21" xfId="2" applyFont="1" applyBorder="1" applyAlignment="1" applyProtection="1">
      <alignment horizontal="center"/>
      <protection hidden="1"/>
    </xf>
    <xf numFmtId="41" fontId="22" fillId="0" borderId="19" xfId="2" applyNumberFormat="1" applyFont="1" applyBorder="1" applyProtection="1">
      <protection hidden="1"/>
    </xf>
    <xf numFmtId="0" fontId="22" fillId="0" borderId="19" xfId="2" applyFont="1" applyBorder="1" applyProtection="1">
      <protection hidden="1"/>
    </xf>
    <xf numFmtId="0" fontId="22" fillId="0" borderId="37" xfId="2" applyFont="1" applyBorder="1" applyProtection="1">
      <protection hidden="1"/>
    </xf>
    <xf numFmtId="0" fontId="22" fillId="0" borderId="0" xfId="2" applyFont="1" applyBorder="1" applyProtection="1">
      <protection hidden="1"/>
    </xf>
    <xf numFmtId="0" fontId="22" fillId="0" borderId="0" xfId="2" applyFont="1" applyBorder="1" applyAlignment="1" applyProtection="1">
      <protection hidden="1"/>
    </xf>
    <xf numFmtId="0" fontId="28" fillId="0" borderId="1" xfId="2" applyFont="1" applyBorder="1" applyAlignment="1" applyProtection="1">
      <alignment horizontal="right"/>
      <protection hidden="1"/>
    </xf>
    <xf numFmtId="164" fontId="23" fillId="0" borderId="1" xfId="3" applyNumberFormat="1" applyFont="1" applyBorder="1" applyAlignment="1" applyProtection="1">
      <alignment vertical="top"/>
      <protection locked="0"/>
    </xf>
    <xf numFmtId="0" fontId="28" fillId="0" borderId="0" xfId="2" applyFont="1" applyBorder="1" applyAlignment="1" applyProtection="1">
      <alignment horizontal="right" vertical="top"/>
      <protection hidden="1"/>
    </xf>
    <xf numFmtId="0" fontId="22" fillId="0" borderId="0" xfId="2" applyFont="1" applyBorder="1" applyAlignment="1" applyProtection="1">
      <alignment vertical="top"/>
      <protection hidden="1"/>
    </xf>
    <xf numFmtId="164" fontId="22" fillId="0" borderId="0" xfId="3" applyNumberFormat="1" applyFont="1" applyBorder="1" applyAlignment="1" applyProtection="1">
      <alignment vertical="top"/>
      <protection hidden="1"/>
    </xf>
    <xf numFmtId="0" fontId="22" fillId="0" borderId="0" xfId="2" applyFont="1" applyBorder="1" applyAlignment="1" applyProtection="1">
      <alignment horizontal="center"/>
      <protection hidden="1"/>
    </xf>
    <xf numFmtId="0" fontId="29" fillId="0" borderId="0" xfId="2" applyFont="1" applyAlignment="1" applyProtection="1">
      <alignment vertical="top"/>
      <protection hidden="1"/>
    </xf>
    <xf numFmtId="0" fontId="23" fillId="7" borderId="10" xfId="2" applyFont="1" applyFill="1" applyBorder="1" applyAlignment="1" applyProtection="1">
      <alignment horizontal="center" vertical="center"/>
      <protection hidden="1"/>
    </xf>
    <xf numFmtId="0" fontId="22" fillId="0" borderId="0" xfId="2" applyFont="1" applyBorder="1"/>
    <xf numFmtId="0" fontId="23" fillId="0" borderId="0" xfId="2" applyFont="1" applyBorder="1" applyAlignment="1" applyProtection="1">
      <protection hidden="1"/>
    </xf>
    <xf numFmtId="164" fontId="23" fillId="0" borderId="0" xfId="3" applyNumberFormat="1" applyFont="1" applyBorder="1" applyAlignment="1" applyProtection="1">
      <alignment vertical="top"/>
      <protection locked="0"/>
    </xf>
    <xf numFmtId="43" fontId="22" fillId="0" borderId="0" xfId="3" applyNumberFormat="1" applyFont="1" applyBorder="1" applyAlignment="1" applyProtection="1">
      <protection locked="0"/>
    </xf>
    <xf numFmtId="43" fontId="22" fillId="0" borderId="0" xfId="3" applyFont="1" applyBorder="1" applyAlignment="1" applyProtection="1">
      <protection hidden="1"/>
    </xf>
    <xf numFmtId="0" fontId="23" fillId="0" borderId="28" xfId="2" applyFont="1" applyBorder="1" applyAlignment="1" applyProtection="1">
      <protection hidden="1"/>
    </xf>
    <xf numFmtId="0" fontId="23" fillId="0" borderId="29" xfId="2" applyFont="1" applyBorder="1" applyAlignment="1" applyProtection="1">
      <protection hidden="1"/>
    </xf>
    <xf numFmtId="0" fontId="23" fillId="0" borderId="11" xfId="2" applyFont="1" applyBorder="1" applyAlignment="1" applyProtection="1">
      <protection hidden="1"/>
    </xf>
    <xf numFmtId="0" fontId="23" fillId="0" borderId="4" xfId="2" applyFont="1" applyBorder="1" applyAlignment="1" applyProtection="1">
      <protection hidden="1"/>
    </xf>
    <xf numFmtId="0" fontId="23" fillId="0" borderId="12" xfId="2" applyFont="1" applyBorder="1" applyAlignment="1" applyProtection="1">
      <protection hidden="1"/>
    </xf>
    <xf numFmtId="41" fontId="22" fillId="0" borderId="18" xfId="2" applyNumberFormat="1" applyFont="1" applyFill="1" applyBorder="1" applyAlignment="1" applyProtection="1">
      <alignment horizontal="left"/>
      <protection locked="0"/>
    </xf>
    <xf numFmtId="0" fontId="22" fillId="0" borderId="16" xfId="2" applyFont="1" applyFill="1" applyBorder="1" applyAlignment="1" applyProtection="1">
      <alignment horizontal="center" vertical="center"/>
      <protection hidden="1"/>
    </xf>
    <xf numFmtId="49" fontId="22" fillId="0" borderId="21" xfId="2" applyNumberFormat="1" applyFont="1" applyFill="1" applyBorder="1" applyAlignment="1" applyProtection="1">
      <alignment horizontal="center" vertical="center"/>
      <protection hidden="1"/>
    </xf>
    <xf numFmtId="166" fontId="22" fillId="0" borderId="1" xfId="1" applyFont="1" applyFill="1" applyBorder="1" applyAlignment="1" applyProtection="1"/>
    <xf numFmtId="166" fontId="22" fillId="0" borderId="2" xfId="1" applyFont="1" applyFill="1" applyBorder="1" applyAlignment="1" applyProtection="1"/>
    <xf numFmtId="166" fontId="22" fillId="0" borderId="2" xfId="1" applyFont="1" applyFill="1" applyBorder="1" applyAlignment="1" applyProtection="1">
      <alignment horizontal="center"/>
    </xf>
    <xf numFmtId="166" fontId="22" fillId="0" borderId="16" xfId="1" applyFont="1" applyFill="1" applyBorder="1" applyAlignment="1" applyProtection="1">
      <alignment horizontal="center" vertical="center"/>
      <protection hidden="1"/>
    </xf>
    <xf numFmtId="166" fontId="22" fillId="0" borderId="0" xfId="1" applyFont="1"/>
    <xf numFmtId="0" fontId="22" fillId="0" borderId="2" xfId="2" applyFont="1" applyBorder="1" applyAlignment="1" applyProtection="1">
      <alignment horizontal="center"/>
      <protection hidden="1"/>
    </xf>
    <xf numFmtId="41" fontId="22" fillId="0" borderId="16" xfId="2" applyNumberFormat="1" applyFont="1" applyFill="1" applyBorder="1" applyAlignment="1" applyProtection="1">
      <alignment horizontal="center"/>
      <protection locked="0"/>
    </xf>
    <xf numFmtId="49" fontId="22" fillId="0" borderId="21" xfId="2" applyNumberFormat="1" applyFont="1" applyFill="1" applyBorder="1" applyAlignment="1" applyProtection="1">
      <alignment horizontal="center"/>
      <protection locked="0"/>
    </xf>
    <xf numFmtId="166" fontId="22" fillId="0" borderId="16" xfId="1" applyFont="1" applyFill="1" applyBorder="1" applyProtection="1">
      <protection locked="0"/>
    </xf>
    <xf numFmtId="0" fontId="22" fillId="0" borderId="16" xfId="2" applyFont="1" applyFill="1" applyBorder="1" applyAlignment="1" applyProtection="1">
      <alignment horizontal="center"/>
      <protection locked="0"/>
    </xf>
    <xf numFmtId="0" fontId="22" fillId="0" borderId="16" xfId="2" applyFont="1" applyFill="1" applyBorder="1" applyProtection="1">
      <protection locked="0"/>
    </xf>
    <xf numFmtId="166" fontId="22" fillId="0" borderId="16" xfId="1" applyFont="1" applyFill="1" applyBorder="1" applyAlignment="1" applyProtection="1">
      <alignment horizontal="right"/>
      <protection locked="0"/>
    </xf>
    <xf numFmtId="166" fontId="22" fillId="0" borderId="19" xfId="1" applyFont="1" applyFill="1" applyBorder="1" applyProtection="1">
      <protection locked="0"/>
    </xf>
    <xf numFmtId="0" fontId="22" fillId="0" borderId="19" xfId="2" applyFont="1" applyFill="1" applyBorder="1" applyAlignment="1" applyProtection="1">
      <alignment horizontal="center"/>
      <protection locked="0"/>
    </xf>
    <xf numFmtId="164" fontId="22" fillId="0" borderId="3" xfId="3" applyNumberFormat="1" applyFont="1" applyFill="1" applyBorder="1" applyAlignment="1" applyProtection="1">
      <protection locked="0"/>
    </xf>
    <xf numFmtId="0" fontId="23" fillId="0" borderId="2" xfId="2" applyFont="1" applyBorder="1" applyAlignment="1" applyProtection="1">
      <alignment horizontal="center"/>
      <protection hidden="1"/>
    </xf>
    <xf numFmtId="0" fontId="22" fillId="0" borderId="16" xfId="2" applyFont="1" applyFill="1" applyBorder="1" applyAlignment="1">
      <alignment horizontal="center"/>
    </xf>
    <xf numFmtId="41" fontId="23" fillId="0" borderId="14" xfId="4" applyNumberFormat="1" applyFont="1" applyFill="1" applyBorder="1" applyAlignment="1" applyProtection="1">
      <protection locked="0"/>
    </xf>
    <xf numFmtId="41" fontId="23" fillId="0" borderId="15" xfId="4" applyNumberFormat="1" applyFont="1" applyFill="1" applyBorder="1" applyAlignment="1" applyProtection="1">
      <protection locked="0"/>
    </xf>
    <xf numFmtId="41" fontId="22" fillId="0" borderId="21" xfId="4" applyNumberFormat="1" applyFont="1" applyFill="1" applyBorder="1" applyAlignment="1" applyProtection="1">
      <protection locked="0"/>
    </xf>
    <xf numFmtId="166" fontId="22" fillId="0" borderId="16" xfId="1" applyFont="1" applyFill="1" applyBorder="1" applyAlignment="1" applyProtection="1">
      <alignment horizontal="center"/>
      <protection locked="0"/>
    </xf>
    <xf numFmtId="49" fontId="23" fillId="0" borderId="21" xfId="2" applyNumberFormat="1" applyFont="1" applyFill="1" applyBorder="1" applyAlignment="1" applyProtection="1">
      <alignment horizontal="center"/>
      <protection locked="0"/>
    </xf>
    <xf numFmtId="49" fontId="23" fillId="0" borderId="18" xfId="2" applyNumberFormat="1" applyFont="1" applyFill="1" applyBorder="1" applyAlignment="1" applyProtection="1">
      <alignment horizontal="center"/>
      <protection locked="0"/>
    </xf>
    <xf numFmtId="0" fontId="22" fillId="0" borderId="16" xfId="2" quotePrefix="1" applyFont="1" applyFill="1" applyBorder="1" applyAlignment="1">
      <alignment horizontal="center"/>
    </xf>
    <xf numFmtId="0" fontId="23" fillId="0" borderId="16" xfId="2" quotePrefix="1" applyFont="1" applyFill="1" applyBorder="1" applyAlignment="1">
      <alignment horizontal="center"/>
    </xf>
    <xf numFmtId="166" fontId="22" fillId="0" borderId="20" xfId="1" applyFont="1" applyFill="1" applyBorder="1" applyAlignment="1" applyProtection="1">
      <alignment horizontal="left"/>
      <protection locked="0"/>
    </xf>
    <xf numFmtId="166" fontId="22" fillId="0" borderId="20" xfId="1" applyFont="1" applyFill="1" applyBorder="1" applyAlignment="1" applyProtection="1">
      <alignment horizontal="left" vertical="center"/>
      <protection hidden="1"/>
    </xf>
    <xf numFmtId="166" fontId="22" fillId="0" borderId="20" xfId="1" applyFont="1" applyFill="1" applyBorder="1" applyAlignment="1" applyProtection="1">
      <protection locked="0"/>
    </xf>
    <xf numFmtId="166" fontId="23" fillId="0" borderId="20" xfId="1" applyFont="1" applyFill="1" applyBorder="1" applyAlignment="1" applyProtection="1">
      <alignment horizontal="left"/>
      <protection locked="0"/>
    </xf>
    <xf numFmtId="166" fontId="22" fillId="0" borderId="17" xfId="1" applyFont="1" applyFill="1" applyBorder="1" applyAlignment="1" applyProtection="1">
      <alignment horizontal="left"/>
      <protection locked="0"/>
    </xf>
    <xf numFmtId="0" fontId="34" fillId="0" borderId="0" xfId="68" applyFont="1" applyAlignment="1">
      <alignment horizontal="left"/>
    </xf>
    <xf numFmtId="0" fontId="35" fillId="0" borderId="0" xfId="68" applyFont="1" applyAlignment="1">
      <alignment horizontal="left"/>
    </xf>
    <xf numFmtId="0" fontId="36" fillId="0" borderId="0" xfId="68" applyFont="1"/>
    <xf numFmtId="0" fontId="35" fillId="0" borderId="0" xfId="68" applyFont="1"/>
    <xf numFmtId="0" fontId="36" fillId="0" borderId="0" xfId="68" applyFont="1" applyAlignment="1">
      <alignment horizontal="center"/>
    </xf>
    <xf numFmtId="0" fontId="35" fillId="0" borderId="0" xfId="68" applyFont="1" applyAlignment="1">
      <alignment horizontal="center"/>
    </xf>
    <xf numFmtId="43" fontId="37" fillId="0" borderId="0" xfId="69" applyFont="1"/>
    <xf numFmtId="4" fontId="35" fillId="0" borderId="0" xfId="68" applyNumberFormat="1" applyFont="1"/>
    <xf numFmtId="183" fontId="37" fillId="0" borderId="0" xfId="69" applyNumberFormat="1" applyFont="1"/>
    <xf numFmtId="183" fontId="38" fillId="11" borderId="51" xfId="68" applyNumberFormat="1" applyFont="1" applyFill="1" applyBorder="1" applyAlignment="1">
      <alignment horizontal="center"/>
    </xf>
    <xf numFmtId="0" fontId="23" fillId="0" borderId="0" xfId="74" applyFont="1" applyFill="1" applyBorder="1" applyAlignment="1">
      <alignment vertical="center"/>
    </xf>
    <xf numFmtId="0" fontId="22" fillId="0" borderId="0" xfId="70" applyFont="1" applyFill="1"/>
    <xf numFmtId="0" fontId="40" fillId="0" borderId="0" xfId="75" applyFont="1"/>
    <xf numFmtId="0" fontId="23" fillId="0" borderId="0" xfId="74" applyFont="1" applyFill="1" applyBorder="1" applyAlignment="1">
      <alignment horizontal="center" vertical="center"/>
    </xf>
    <xf numFmtId="43" fontId="23" fillId="0" borderId="0" xfId="72" applyFont="1" applyFill="1" applyBorder="1" applyAlignment="1">
      <alignment horizontal="center" vertical="center"/>
    </xf>
    <xf numFmtId="0" fontId="23" fillId="0" borderId="0" xfId="70" applyFont="1" applyFill="1"/>
    <xf numFmtId="43" fontId="22" fillId="0" borderId="0" xfId="72" applyFont="1" applyFill="1"/>
    <xf numFmtId="0" fontId="22" fillId="0" borderId="0" xfId="70" applyFont="1" applyFill="1" applyAlignment="1">
      <alignment horizontal="center"/>
    </xf>
    <xf numFmtId="165" fontId="22" fillId="0" borderId="0" xfId="70" applyNumberFormat="1" applyFont="1" applyFill="1" applyAlignment="1">
      <alignment horizontal="left"/>
    </xf>
    <xf numFmtId="166" fontId="22" fillId="0" borderId="0" xfId="72" applyNumberFormat="1" applyFont="1" applyFill="1"/>
    <xf numFmtId="166" fontId="32" fillId="0" borderId="4" xfId="72" applyNumberFormat="1" applyFont="1" applyFill="1" applyBorder="1"/>
    <xf numFmtId="0" fontId="22" fillId="0" borderId="0" xfId="75" applyFont="1" applyBorder="1"/>
    <xf numFmtId="43" fontId="22" fillId="0" borderId="0" xfId="72" applyFont="1" applyBorder="1"/>
    <xf numFmtId="0" fontId="22" fillId="0" borderId="0" xfId="75" applyFont="1" applyBorder="1" applyAlignment="1">
      <alignment horizontal="center"/>
    </xf>
    <xf numFmtId="43" fontId="22" fillId="0" borderId="0" xfId="75" applyNumberFormat="1" applyFont="1" applyBorder="1"/>
    <xf numFmtId="43" fontId="22" fillId="0" borderId="4" xfId="75" applyNumberFormat="1" applyFont="1" applyBorder="1"/>
    <xf numFmtId="0" fontId="22" fillId="0" borderId="0" xfId="75" applyFont="1" applyFill="1" applyBorder="1"/>
    <xf numFmtId="43" fontId="22" fillId="0" borderId="0" xfId="72" applyFont="1" applyFill="1" applyBorder="1"/>
    <xf numFmtId="0" fontId="22" fillId="0" borderId="0" xfId="75" applyFont="1" applyFill="1" applyBorder="1" applyAlignment="1">
      <alignment horizontal="center"/>
    </xf>
    <xf numFmtId="43" fontId="22" fillId="0" borderId="0" xfId="75" applyNumberFormat="1" applyFont="1" applyFill="1" applyBorder="1"/>
    <xf numFmtId="43" fontId="22" fillId="0" borderId="0" xfId="72" applyFont="1" applyFill="1" applyAlignment="1">
      <alignment horizontal="center"/>
    </xf>
    <xf numFmtId="166" fontId="22" fillId="0" borderId="0" xfId="72" applyNumberFormat="1" applyFont="1" applyFill="1" applyBorder="1"/>
    <xf numFmtId="166" fontId="22" fillId="0" borderId="4" xfId="72" applyNumberFormat="1" applyFont="1" applyFill="1" applyBorder="1"/>
    <xf numFmtId="43" fontId="22" fillId="0" borderId="0" xfId="70" applyNumberFormat="1" applyFont="1" applyFill="1"/>
    <xf numFmtId="43" fontId="32" fillId="0" borderId="4" xfId="70" applyNumberFormat="1" applyFont="1" applyFill="1" applyBorder="1"/>
    <xf numFmtId="166" fontId="22" fillId="0" borderId="0" xfId="72" applyNumberFormat="1" applyFont="1" applyBorder="1"/>
    <xf numFmtId="0" fontId="22" fillId="0" borderId="0" xfId="70" applyFont="1" applyFill="1" applyBorder="1"/>
    <xf numFmtId="2" fontId="22" fillId="0" borderId="0" xfId="70" applyNumberFormat="1" applyFont="1" applyFill="1"/>
    <xf numFmtId="0" fontId="32" fillId="0" borderId="0" xfId="70" applyFont="1" applyFill="1"/>
    <xf numFmtId="2" fontId="22" fillId="0" borderId="4" xfId="70" applyNumberFormat="1" applyFont="1" applyFill="1" applyBorder="1"/>
    <xf numFmtId="43" fontId="32" fillId="0" borderId="0" xfId="72" applyFont="1" applyFill="1"/>
    <xf numFmtId="0" fontId="32" fillId="0" borderId="0" xfId="70" applyFont="1" applyFill="1" applyAlignment="1">
      <alignment horizontal="center"/>
    </xf>
    <xf numFmtId="43" fontId="22" fillId="0" borderId="0" xfId="70" applyNumberFormat="1" applyFont="1" applyFill="1" applyBorder="1"/>
    <xf numFmtId="43" fontId="22" fillId="0" borderId="4" xfId="70" applyNumberFormat="1" applyFont="1" applyFill="1" applyBorder="1"/>
    <xf numFmtId="0" fontId="40" fillId="0" borderId="0" xfId="75" applyFont="1" applyAlignment="1">
      <alignment horizontal="left"/>
    </xf>
    <xf numFmtId="43" fontId="40" fillId="0" borderId="0" xfId="72" applyFont="1"/>
    <xf numFmtId="0" fontId="40" fillId="0" borderId="0" xfId="75" applyFont="1" applyAlignment="1">
      <alignment horizontal="center"/>
    </xf>
    <xf numFmtId="43" fontId="22" fillId="0" borderId="0" xfId="70" applyNumberFormat="1" applyFont="1" applyFill="1" applyBorder="1" applyAlignment="1">
      <alignment horizontal="center"/>
    </xf>
    <xf numFmtId="43" fontId="22" fillId="0" borderId="0" xfId="72" applyFont="1" applyFill="1" applyBorder="1" applyAlignment="1">
      <alignment horizontal="center"/>
    </xf>
    <xf numFmtId="43" fontId="40" fillId="0" borderId="0" xfId="72" applyFont="1" applyAlignment="1">
      <alignment horizontal="right"/>
    </xf>
    <xf numFmtId="166" fontId="23" fillId="0" borderId="20" xfId="1" applyFont="1" applyFill="1" applyBorder="1" applyAlignment="1" applyProtection="1">
      <alignment horizontal="left" vertical="center"/>
      <protection hidden="1"/>
    </xf>
    <xf numFmtId="0" fontId="22" fillId="0" borderId="1" xfId="2" applyNumberFormat="1" applyFont="1" applyFill="1" applyBorder="1" applyAlignment="1" applyProtection="1">
      <alignment horizontal="center"/>
    </xf>
    <xf numFmtId="0" fontId="22" fillId="0" borderId="2" xfId="2" applyNumberFormat="1" applyFont="1" applyFill="1" applyBorder="1" applyAlignment="1" applyProtection="1">
      <alignment horizontal="center"/>
    </xf>
    <xf numFmtId="166" fontId="23" fillId="0" borderId="16" xfId="1" applyFont="1" applyFill="1" applyBorder="1" applyAlignment="1" applyProtection="1">
      <alignment horizontal="center"/>
      <protection locked="0"/>
    </xf>
    <xf numFmtId="0" fontId="22" fillId="0" borderId="0" xfId="2" applyFont="1" applyAlignment="1">
      <alignment horizontal="center"/>
    </xf>
    <xf numFmtId="0" fontId="40" fillId="0" borderId="0" xfId="0" applyFont="1" applyAlignment="1">
      <alignment horizontal="center"/>
    </xf>
    <xf numFmtId="166" fontId="22" fillId="0" borderId="1" xfId="1" applyFont="1" applyBorder="1" applyAlignment="1" applyProtection="1">
      <alignment vertical="center" wrapText="1"/>
      <protection locked="0"/>
    </xf>
    <xf numFmtId="166" fontId="22" fillId="0" borderId="21" xfId="1" applyFont="1" applyBorder="1" applyAlignment="1" applyProtection="1">
      <alignment vertical="center" wrapText="1"/>
      <protection locked="0"/>
    </xf>
    <xf numFmtId="0" fontId="22" fillId="0" borderId="16" xfId="2" applyFont="1" applyBorder="1" applyAlignment="1" applyProtection="1">
      <alignment vertical="center"/>
      <protection hidden="1"/>
    </xf>
    <xf numFmtId="166" fontId="22" fillId="0" borderId="20" xfId="1" applyFont="1" applyBorder="1" applyAlignment="1" applyProtection="1">
      <alignment vertical="center"/>
      <protection locked="0"/>
    </xf>
    <xf numFmtId="180" fontId="22" fillId="0" borderId="20" xfId="2" applyNumberFormat="1" applyFont="1" applyBorder="1" applyAlignment="1" applyProtection="1">
      <protection hidden="1"/>
    </xf>
    <xf numFmtId="180" fontId="22" fillId="0" borderId="1" xfId="2" applyNumberFormat="1" applyFont="1" applyBorder="1" applyAlignment="1" applyProtection="1">
      <protection hidden="1"/>
    </xf>
    <xf numFmtId="180" fontId="22" fillId="0" borderId="21" xfId="2" applyNumberFormat="1" applyFont="1" applyBorder="1" applyAlignment="1" applyProtection="1">
      <protection hidden="1"/>
    </xf>
    <xf numFmtId="166" fontId="22" fillId="0" borderId="33" xfId="1" applyFont="1" applyBorder="1" applyAlignment="1" applyProtection="1">
      <alignment vertical="center" wrapText="1"/>
      <protection locked="0"/>
    </xf>
    <xf numFmtId="166" fontId="22" fillId="0" borderId="15" xfId="1" applyFont="1" applyBorder="1" applyAlignment="1" applyProtection="1">
      <alignment vertical="center" wrapText="1"/>
      <protection locked="0"/>
    </xf>
    <xf numFmtId="180" fontId="22" fillId="0" borderId="14" xfId="2" applyNumberFormat="1" applyFont="1" applyBorder="1" applyAlignment="1" applyProtection="1">
      <protection hidden="1"/>
    </xf>
    <xf numFmtId="180" fontId="22" fillId="0" borderId="33" xfId="2" applyNumberFormat="1" applyFont="1" applyBorder="1" applyAlignment="1" applyProtection="1">
      <protection hidden="1"/>
    </xf>
    <xf numFmtId="180" fontId="22" fillId="0" borderId="15" xfId="2" applyNumberFormat="1" applyFont="1" applyBorder="1" applyAlignment="1" applyProtection="1">
      <protection hidden="1"/>
    </xf>
    <xf numFmtId="0" fontId="22" fillId="0" borderId="13" xfId="2" applyFont="1" applyBorder="1" applyAlignment="1" applyProtection="1">
      <alignment horizontal="center" vertical="center"/>
      <protection hidden="1"/>
    </xf>
    <xf numFmtId="166" fontId="22" fillId="0" borderId="14" xfId="1" applyFont="1" applyBorder="1" applyAlignment="1" applyProtection="1">
      <alignment vertical="center"/>
      <protection locked="0"/>
    </xf>
    <xf numFmtId="0" fontId="22" fillId="0" borderId="19" xfId="2" quotePrefix="1" applyNumberFormat="1" applyFont="1" applyFill="1" applyBorder="1" applyAlignment="1" applyProtection="1">
      <alignment horizontal="center"/>
      <protection locked="0"/>
    </xf>
    <xf numFmtId="0" fontId="23" fillId="0" borderId="19" xfId="2" quotePrefix="1" applyNumberFormat="1" applyFont="1" applyFill="1" applyBorder="1" applyAlignment="1" applyProtection="1">
      <alignment horizontal="center"/>
      <protection locked="0"/>
    </xf>
    <xf numFmtId="0" fontId="23" fillId="0" borderId="16" xfId="2" applyNumberFormat="1" applyFont="1" applyFill="1" applyBorder="1" applyAlignment="1" applyProtection="1">
      <alignment horizontal="center"/>
      <protection locked="0"/>
    </xf>
    <xf numFmtId="166" fontId="22" fillId="0" borderId="20" xfId="1" applyFont="1" applyBorder="1" applyAlignment="1" applyProtection="1">
      <protection locked="0"/>
    </xf>
    <xf numFmtId="166" fontId="22" fillId="0" borderId="1" xfId="1" applyFont="1" applyBorder="1" applyAlignment="1" applyProtection="1">
      <protection locked="0"/>
    </xf>
    <xf numFmtId="166" fontId="22" fillId="0" borderId="21" xfId="1" applyFont="1" applyBorder="1" applyAlignment="1" applyProtection="1">
      <protection locked="0"/>
    </xf>
    <xf numFmtId="166" fontId="22" fillId="0" borderId="20" xfId="1" applyNumberFormat="1" applyFont="1" applyBorder="1" applyAlignment="1" applyProtection="1">
      <alignment vertical="center"/>
      <protection locked="0"/>
    </xf>
    <xf numFmtId="166" fontId="22" fillId="0" borderId="1" xfId="1" applyNumberFormat="1" applyFont="1" applyBorder="1" applyAlignment="1" applyProtection="1">
      <alignment vertical="center"/>
      <protection locked="0"/>
    </xf>
    <xf numFmtId="166" fontId="22" fillId="0" borderId="21" xfId="1" applyNumberFormat="1" applyFont="1" applyBorder="1" applyAlignment="1" applyProtection="1">
      <alignment vertical="center"/>
      <protection locked="0"/>
    </xf>
    <xf numFmtId="182" fontId="22" fillId="0" borderId="20" xfId="1" applyNumberFormat="1" applyFont="1" applyBorder="1" applyAlignment="1" applyProtection="1">
      <alignment vertical="center"/>
      <protection hidden="1"/>
    </xf>
    <xf numFmtId="182" fontId="22" fillId="0" borderId="1" xfId="1" applyNumberFormat="1" applyFont="1" applyBorder="1" applyAlignment="1" applyProtection="1">
      <alignment vertical="center"/>
      <protection hidden="1"/>
    </xf>
    <xf numFmtId="182" fontId="22" fillId="0" borderId="21" xfId="1" applyNumberFormat="1" applyFont="1" applyBorder="1" applyAlignment="1" applyProtection="1">
      <alignment vertical="center"/>
      <protection hidden="1"/>
    </xf>
    <xf numFmtId="43" fontId="22" fillId="0" borderId="20" xfId="3" applyNumberFormat="1" applyFont="1" applyBorder="1" applyAlignment="1" applyProtection="1">
      <alignment vertical="center"/>
      <protection hidden="1"/>
    </xf>
    <xf numFmtId="43" fontId="22" fillId="0" borderId="1" xfId="3" applyNumberFormat="1" applyFont="1" applyBorder="1" applyAlignment="1" applyProtection="1">
      <alignment vertical="center"/>
      <protection hidden="1"/>
    </xf>
    <xf numFmtId="43" fontId="22" fillId="0" borderId="21" xfId="3" applyNumberFormat="1" applyFont="1" applyBorder="1" applyAlignment="1" applyProtection="1">
      <alignment vertical="center"/>
      <protection hidden="1"/>
    </xf>
    <xf numFmtId="0" fontId="22" fillId="0" borderId="20" xfId="2" applyFont="1" applyBorder="1" applyAlignment="1" applyProtection="1">
      <protection hidden="1"/>
    </xf>
    <xf numFmtId="0" fontId="22" fillId="0" borderId="21" xfId="2" applyFont="1" applyBorder="1" applyAlignment="1" applyProtection="1">
      <protection hidden="1"/>
    </xf>
    <xf numFmtId="166" fontId="22" fillId="0" borderId="14" xfId="1" applyFont="1" applyBorder="1" applyAlignment="1" applyProtection="1">
      <protection locked="0"/>
    </xf>
    <xf numFmtId="166" fontId="22" fillId="0" borderId="33" xfId="1" applyFont="1" applyBorder="1" applyAlignment="1" applyProtection="1">
      <protection locked="0"/>
    </xf>
    <xf numFmtId="166" fontId="22" fillId="0" borderId="15" xfId="1" applyFont="1" applyBorder="1" applyAlignment="1" applyProtection="1">
      <protection locked="0"/>
    </xf>
    <xf numFmtId="0" fontId="22" fillId="0" borderId="14" xfId="2" applyFont="1" applyBorder="1" applyAlignment="1" applyProtection="1">
      <protection hidden="1"/>
    </xf>
    <xf numFmtId="0" fontId="22" fillId="0" borderId="15" xfId="2" applyFont="1" applyBorder="1" applyAlignment="1" applyProtection="1">
      <protection hidden="1"/>
    </xf>
    <xf numFmtId="0" fontId="23" fillId="0" borderId="19" xfId="2" quotePrefix="1" applyNumberFormat="1" applyFont="1" applyFill="1" applyBorder="1" applyAlignment="1" applyProtection="1">
      <alignment horizontal="center" vertical="center"/>
      <protection locked="0"/>
    </xf>
    <xf numFmtId="166" fontId="23" fillId="0" borderId="20" xfId="1" applyFont="1" applyFill="1" applyBorder="1" applyAlignment="1" applyProtection="1">
      <alignment horizontal="left"/>
      <protection hidden="1"/>
    </xf>
    <xf numFmtId="0" fontId="22" fillId="0" borderId="0" xfId="2" applyFont="1" applyFill="1" applyAlignment="1">
      <alignment horizontal="center"/>
    </xf>
    <xf numFmtId="166" fontId="22" fillId="0" borderId="0" xfId="1" applyFont="1" applyFill="1" applyAlignment="1">
      <alignment horizontal="center"/>
    </xf>
    <xf numFmtId="166" fontId="22" fillId="0" borderId="0" xfId="2" applyNumberFormat="1" applyFont="1" applyFill="1" applyAlignment="1">
      <alignment horizontal="center"/>
    </xf>
    <xf numFmtId="0" fontId="22" fillId="0" borderId="19" xfId="2" applyFont="1" applyFill="1" applyBorder="1" applyProtection="1">
      <protection locked="0"/>
    </xf>
    <xf numFmtId="166" fontId="31" fillId="0" borderId="19" xfId="1" applyFont="1" applyFill="1" applyBorder="1" applyAlignment="1" applyProtection="1">
      <alignment horizontal="center" vertical="center"/>
      <protection locked="0"/>
    </xf>
    <xf numFmtId="166" fontId="22" fillId="0" borderId="20" xfId="1" applyFont="1" applyFill="1" applyBorder="1" applyAlignment="1" applyProtection="1">
      <alignment horizontal="left"/>
      <protection hidden="1"/>
    </xf>
    <xf numFmtId="43" fontId="22" fillId="0" borderId="0" xfId="2" applyNumberFormat="1" applyFont="1" applyFill="1"/>
    <xf numFmtId="43" fontId="22" fillId="0" borderId="0" xfId="2" applyNumberFormat="1" applyFont="1" applyBorder="1" applyAlignment="1" applyProtection="1">
      <protection hidden="1"/>
    </xf>
    <xf numFmtId="166" fontId="32" fillId="0" borderId="4" xfId="72" applyNumberFormat="1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43" fontId="22" fillId="0" borderId="0" xfId="1" applyNumberFormat="1" applyFont="1" applyBorder="1"/>
    <xf numFmtId="0" fontId="22" fillId="0" borderId="0" xfId="0" applyFont="1" applyBorder="1" applyAlignment="1">
      <alignment horizontal="center"/>
    </xf>
    <xf numFmtId="43" fontId="32" fillId="0" borderId="0" xfId="0" applyNumberFormat="1" applyFont="1" applyBorder="1"/>
    <xf numFmtId="43" fontId="22" fillId="0" borderId="0" xfId="1" applyNumberFormat="1" applyFont="1" applyBorder="1" applyAlignment="1"/>
    <xf numFmtId="0" fontId="31" fillId="0" borderId="0" xfId="0" applyFont="1" applyBorder="1" applyAlignment="1">
      <alignment horizontal="center"/>
    </xf>
    <xf numFmtId="0" fontId="22" fillId="0" borderId="0" xfId="0" applyFont="1" applyBorder="1"/>
    <xf numFmtId="43" fontId="22" fillId="0" borderId="0" xfId="0" applyNumberFormat="1" applyFont="1" applyBorder="1"/>
    <xf numFmtId="0" fontId="23" fillId="0" borderId="0" xfId="0" applyFont="1" applyBorder="1" applyAlignment="1">
      <alignment horizontal="center" vertical="center"/>
    </xf>
    <xf numFmtId="164" fontId="22" fillId="0" borderId="0" xfId="1" applyNumberFormat="1" applyFont="1" applyBorder="1"/>
    <xf numFmtId="43" fontId="23" fillId="0" borderId="4" xfId="1" applyNumberFormat="1" applyFont="1" applyBorder="1" applyAlignment="1"/>
    <xf numFmtId="166" fontId="22" fillId="0" borderId="27" xfId="1" applyFont="1" applyFill="1" applyBorder="1" applyAlignment="1" applyProtection="1">
      <alignment horizontal="right"/>
      <protection locked="0"/>
    </xf>
    <xf numFmtId="0" fontId="22" fillId="0" borderId="27" xfId="2" quotePrefix="1" applyFont="1" applyFill="1" applyBorder="1" applyAlignment="1">
      <alignment horizontal="center"/>
    </xf>
    <xf numFmtId="41" fontId="22" fillId="0" borderId="29" xfId="2" applyNumberFormat="1" applyFont="1" applyFill="1" applyBorder="1" applyAlignment="1" applyProtection="1">
      <alignment horizontal="left"/>
      <protection locked="0"/>
    </xf>
    <xf numFmtId="0" fontId="44" fillId="0" borderId="0" xfId="76" applyFont="1"/>
    <xf numFmtId="0" fontId="43" fillId="12" borderId="54" xfId="76" applyFont="1" applyFill="1" applyBorder="1" applyAlignment="1">
      <alignment horizontal="center" vertical="center" wrapText="1"/>
    </xf>
    <xf numFmtId="0" fontId="43" fillId="12" borderId="54" xfId="76" applyFont="1" applyFill="1" applyBorder="1" applyAlignment="1">
      <alignment horizontal="center" vertical="top" wrapText="1"/>
    </xf>
    <xf numFmtId="0" fontId="43" fillId="0" borderId="54" xfId="76" applyFont="1" applyBorder="1" applyAlignment="1">
      <alignment horizontal="center" vertical="top"/>
    </xf>
    <xf numFmtId="0" fontId="43" fillId="0" borderId="54" xfId="76" applyFont="1" applyBorder="1" applyAlignment="1">
      <alignment vertical="top"/>
    </xf>
    <xf numFmtId="0" fontId="44" fillId="0" borderId="54" xfId="76" applyFont="1" applyBorder="1" applyAlignment="1">
      <alignment horizontal="center" vertical="top"/>
    </xf>
    <xf numFmtId="3" fontId="44" fillId="0" borderId="54" xfId="76" applyNumberFormat="1" applyFont="1" applyBorder="1" applyAlignment="1">
      <alignment horizontal="center" vertical="top"/>
    </xf>
    <xf numFmtId="0" fontId="45" fillId="0" borderId="54" xfId="76" applyFont="1" applyBorder="1" applyAlignment="1">
      <alignment vertical="top"/>
    </xf>
    <xf numFmtId="0" fontId="44" fillId="0" borderId="54" xfId="76" applyFont="1" applyBorder="1" applyAlignment="1">
      <alignment vertical="top"/>
    </xf>
    <xf numFmtId="0" fontId="45" fillId="0" borderId="54" xfId="76" applyFont="1" applyBorder="1"/>
    <xf numFmtId="0" fontId="44" fillId="0" borderId="54" xfId="76" applyFont="1" applyBorder="1" applyAlignment="1">
      <alignment horizontal="center"/>
    </xf>
    <xf numFmtId="3" fontId="44" fillId="0" borderId="54" xfId="76" applyNumberFormat="1" applyFont="1" applyBorder="1" applyAlignment="1">
      <alignment horizontal="center"/>
    </xf>
    <xf numFmtId="3" fontId="43" fillId="0" borderId="54" xfId="76" applyNumberFormat="1" applyFont="1" applyBorder="1" applyAlignment="1">
      <alignment horizontal="center" vertical="top"/>
    </xf>
    <xf numFmtId="0" fontId="46" fillId="0" borderId="54" xfId="76" applyFont="1" applyBorder="1" applyAlignment="1">
      <alignment vertical="top"/>
    </xf>
    <xf numFmtId="0" fontId="44" fillId="0" borderId="54" xfId="76" quotePrefix="1" applyFont="1" applyBorder="1" applyAlignment="1">
      <alignment vertical="top"/>
    </xf>
    <xf numFmtId="3" fontId="44" fillId="0" borderId="54" xfId="76" applyNumberFormat="1" applyFont="1" applyBorder="1" applyAlignment="1">
      <alignment horizontal="center" vertical="top" wrapText="1"/>
    </xf>
    <xf numFmtId="0" fontId="44" fillId="0" borderId="0" xfId="76" applyFont="1" applyAlignment="1">
      <alignment horizontal="center"/>
    </xf>
    <xf numFmtId="0" fontId="44" fillId="0" borderId="0" xfId="76" applyNumberFormat="1" applyFont="1" applyAlignment="1">
      <alignment horizontal="center"/>
    </xf>
    <xf numFmtId="43" fontId="22" fillId="0" borderId="0" xfId="2" applyNumberFormat="1" applyFont="1" applyFill="1" applyAlignment="1">
      <alignment horizontal="center"/>
    </xf>
    <xf numFmtId="166" fontId="22" fillId="0" borderId="0" xfId="1" applyFont="1" applyFill="1" applyAlignment="1">
      <alignment horizontal="left"/>
    </xf>
    <xf numFmtId="43" fontId="32" fillId="0" borderId="4" xfId="75" applyNumberFormat="1" applyFont="1" applyFill="1" applyBorder="1"/>
    <xf numFmtId="49" fontId="22" fillId="0" borderId="21" xfId="2" applyNumberFormat="1" applyFont="1" applyFill="1" applyBorder="1" applyAlignment="1" applyProtection="1">
      <alignment horizontal="center"/>
      <protection hidden="1"/>
    </xf>
    <xf numFmtId="0" fontId="22" fillId="0" borderId="16" xfId="2" applyFont="1" applyFill="1" applyBorder="1" applyAlignment="1" applyProtection="1">
      <alignment horizontal="center"/>
      <protection hidden="1"/>
    </xf>
    <xf numFmtId="0" fontId="22" fillId="0" borderId="0" xfId="2" applyFont="1" applyFill="1" applyAlignment="1"/>
    <xf numFmtId="166" fontId="22" fillId="0" borderId="16" xfId="1" applyFont="1" applyFill="1" applyBorder="1" applyAlignment="1" applyProtection="1">
      <alignment horizontal="center"/>
      <protection hidden="1"/>
    </xf>
    <xf numFmtId="0" fontId="22" fillId="0" borderId="19" xfId="2" quotePrefix="1" applyFont="1" applyFill="1" applyBorder="1" applyAlignment="1">
      <alignment horizontal="center"/>
    </xf>
    <xf numFmtId="166" fontId="22" fillId="0" borderId="28" xfId="1" applyFont="1" applyFill="1" applyBorder="1" applyAlignment="1" applyProtection="1">
      <alignment horizontal="left"/>
      <protection locked="0"/>
    </xf>
    <xf numFmtId="0" fontId="22" fillId="0" borderId="27" xfId="2" applyFont="1" applyFill="1" applyBorder="1" applyAlignment="1" applyProtection="1">
      <alignment horizontal="center"/>
      <protection hidden="1"/>
    </xf>
    <xf numFmtId="49" fontId="22" fillId="0" borderId="29" xfId="2" applyNumberFormat="1" applyFont="1" applyFill="1" applyBorder="1" applyAlignment="1" applyProtection="1">
      <alignment horizontal="center"/>
      <protection hidden="1"/>
    </xf>
    <xf numFmtId="166" fontId="22" fillId="0" borderId="27" xfId="1" applyFont="1" applyFill="1" applyBorder="1" applyAlignment="1" applyProtection="1">
      <alignment horizontal="center"/>
      <protection hidden="1"/>
    </xf>
    <xf numFmtId="43" fontId="22" fillId="0" borderId="0" xfId="2" applyNumberFormat="1" applyFont="1" applyFill="1" applyAlignment="1"/>
    <xf numFmtId="0" fontId="23" fillId="0" borderId="16" xfId="2" applyFont="1" applyFill="1" applyBorder="1" applyAlignment="1" applyProtection="1">
      <alignment horizontal="center" vertical="center"/>
      <protection hidden="1"/>
    </xf>
    <xf numFmtId="41" fontId="22" fillId="0" borderId="20" xfId="4" applyNumberFormat="1" applyFont="1" applyFill="1" applyBorder="1" applyAlignment="1" applyProtection="1">
      <protection locked="0"/>
    </xf>
    <xf numFmtId="0" fontId="22" fillId="0" borderId="19" xfId="2" applyFont="1" applyFill="1" applyBorder="1" applyAlignment="1" applyProtection="1">
      <alignment horizontal="center"/>
      <protection hidden="1"/>
    </xf>
    <xf numFmtId="49" fontId="22" fillId="0" borderId="18" xfId="2" applyNumberFormat="1" applyFont="1" applyFill="1" applyBorder="1" applyAlignment="1" applyProtection="1">
      <alignment horizontal="center"/>
      <protection hidden="1"/>
    </xf>
    <xf numFmtId="166" fontId="22" fillId="0" borderId="19" xfId="1" applyFont="1" applyFill="1" applyBorder="1" applyAlignment="1" applyProtection="1">
      <alignment horizontal="center"/>
      <protection hidden="1"/>
    </xf>
    <xf numFmtId="0" fontId="22" fillId="0" borderId="0" xfId="2" applyNumberFormat="1" applyFont="1" applyFill="1" applyAlignment="1">
      <alignment horizontal="center"/>
    </xf>
    <xf numFmtId="0" fontId="22" fillId="0" borderId="0" xfId="2" applyNumberFormat="1" applyFont="1" applyFill="1" applyAlignment="1"/>
    <xf numFmtId="41" fontId="22" fillId="0" borderId="17" xfId="2" applyNumberFormat="1" applyFont="1" applyBorder="1" applyAlignment="1" applyProtection="1">
      <protection locked="0"/>
    </xf>
    <xf numFmtId="0" fontId="22" fillId="0" borderId="18" xfId="2" applyFont="1" applyBorder="1" applyAlignment="1" applyProtection="1">
      <protection locked="0"/>
    </xf>
    <xf numFmtId="166" fontId="23" fillId="0" borderId="16" xfId="1" applyFont="1" applyFill="1" applyBorder="1" applyProtection="1">
      <protection locked="0"/>
    </xf>
    <xf numFmtId="166" fontId="22" fillId="0" borderId="0" xfId="1" applyFont="1" applyFill="1" applyAlignment="1"/>
    <xf numFmtId="166" fontId="22" fillId="0" borderId="19" xfId="1" applyFont="1" applyFill="1" applyBorder="1" applyAlignment="1" applyProtection="1">
      <alignment horizontal="center" vertical="center"/>
      <protection locked="0"/>
    </xf>
    <xf numFmtId="166" fontId="22" fillId="0" borderId="0" xfId="1" applyFont="1" applyFill="1"/>
    <xf numFmtId="166" fontId="22" fillId="0" borderId="24" xfId="1" applyFont="1" applyFill="1" applyBorder="1" applyAlignment="1">
      <alignment horizontal="center"/>
    </xf>
    <xf numFmtId="0" fontId="22" fillId="0" borderId="24" xfId="2" applyNumberFormat="1" applyFont="1" applyFill="1" applyBorder="1" applyAlignment="1">
      <alignment horizontal="center"/>
    </xf>
    <xf numFmtId="166" fontId="22" fillId="0" borderId="0" xfId="1" applyFont="1" applyFill="1" applyBorder="1" applyAlignment="1">
      <alignment horizontal="center"/>
    </xf>
    <xf numFmtId="166" fontId="30" fillId="0" borderId="0" xfId="1" applyFont="1"/>
    <xf numFmtId="166" fontId="32" fillId="0" borderId="19" xfId="1" applyFont="1" applyFill="1" applyBorder="1" applyAlignment="1" applyProtection="1">
      <alignment horizontal="right"/>
      <protection locked="0"/>
    </xf>
    <xf numFmtId="166" fontId="32" fillId="0" borderId="16" xfId="1" applyFont="1" applyFill="1" applyBorder="1" applyAlignment="1" applyProtection="1">
      <alignment horizontal="right"/>
      <protection locked="0"/>
    </xf>
    <xf numFmtId="0" fontId="22" fillId="0" borderId="19" xfId="2" applyFont="1" applyBorder="1" applyAlignment="1" applyProtection="1">
      <alignment horizontal="center"/>
      <protection hidden="1"/>
    </xf>
    <xf numFmtId="164" fontId="22" fillId="0" borderId="2" xfId="3" applyNumberFormat="1" applyFont="1" applyFill="1" applyBorder="1" applyAlignment="1" applyProtection="1"/>
    <xf numFmtId="164" fontId="23" fillId="0" borderId="0" xfId="3" applyNumberFormat="1" applyFont="1" applyFill="1" applyBorder="1" applyAlignment="1" applyProtection="1">
      <alignment horizontal="center"/>
    </xf>
    <xf numFmtId="0" fontId="22" fillId="0" borderId="16" xfId="2" applyNumberFormat="1" applyFont="1" applyFill="1" applyBorder="1" applyAlignment="1">
      <alignment horizontal="center"/>
    </xf>
    <xf numFmtId="166" fontId="22" fillId="0" borderId="16" xfId="1" applyNumberFormat="1" applyFont="1" applyFill="1" applyBorder="1" applyAlignment="1" applyProtection="1">
      <alignment horizontal="right"/>
      <protection locked="0"/>
    </xf>
    <xf numFmtId="166" fontId="22" fillId="0" borderId="19" xfId="1" applyNumberFormat="1" applyFont="1" applyFill="1" applyBorder="1" applyAlignment="1" applyProtection="1">
      <alignment horizontal="right"/>
      <protection locked="0"/>
    </xf>
    <xf numFmtId="166" fontId="22" fillId="0" borderId="28" xfId="1" applyFont="1" applyFill="1" applyBorder="1" applyAlignment="1" applyProtection="1">
      <protection locked="0"/>
    </xf>
    <xf numFmtId="166" fontId="22" fillId="0" borderId="56" xfId="1" applyFont="1" applyFill="1" applyBorder="1" applyAlignment="1" applyProtection="1">
      <protection locked="0"/>
    </xf>
    <xf numFmtId="166" fontId="22" fillId="0" borderId="27" xfId="1" applyFont="1" applyFill="1" applyBorder="1" applyAlignment="1" applyProtection="1">
      <alignment horizontal="center"/>
      <protection locked="0"/>
    </xf>
    <xf numFmtId="41" fontId="22" fillId="0" borderId="18" xfId="2" applyNumberFormat="1" applyFont="1" applyFill="1" applyBorder="1" applyAlignment="1" applyProtection="1">
      <protection locked="0"/>
    </xf>
    <xf numFmtId="0" fontId="22" fillId="0" borderId="58" xfId="2" applyNumberFormat="1" applyFont="1" applyFill="1" applyBorder="1" applyAlignment="1">
      <alignment horizontal="center"/>
    </xf>
    <xf numFmtId="166" fontId="22" fillId="0" borderId="58" xfId="1" applyFont="1" applyFill="1" applyBorder="1" applyAlignment="1" applyProtection="1">
      <alignment horizontal="center"/>
      <protection locked="0"/>
    </xf>
    <xf numFmtId="166" fontId="22" fillId="0" borderId="58" xfId="1" applyFont="1" applyFill="1" applyBorder="1" applyAlignment="1" applyProtection="1">
      <alignment horizontal="right"/>
      <protection locked="0"/>
    </xf>
    <xf numFmtId="166" fontId="22" fillId="0" borderId="58" xfId="1" applyNumberFormat="1" applyFont="1" applyFill="1" applyBorder="1" applyAlignment="1" applyProtection="1">
      <alignment horizontal="right"/>
      <protection locked="0"/>
    </xf>
    <xf numFmtId="166" fontId="22" fillId="0" borderId="22" xfId="1" applyFont="1" applyFill="1" applyBorder="1" applyAlignment="1" applyProtection="1">
      <protection locked="0"/>
    </xf>
    <xf numFmtId="41" fontId="22" fillId="0" borderId="23" xfId="2" applyNumberFormat="1" applyFont="1" applyFill="1" applyBorder="1" applyAlignment="1" applyProtection="1">
      <protection locked="0"/>
    </xf>
    <xf numFmtId="166" fontId="22" fillId="0" borderId="0" xfId="1" applyFont="1" applyFill="1" applyBorder="1" applyAlignment="1" applyProtection="1">
      <alignment horizontal="right"/>
      <protection locked="0"/>
    </xf>
    <xf numFmtId="166" fontId="22" fillId="0" borderId="0" xfId="1" applyFont="1" applyFill="1" applyBorder="1" applyAlignment="1" applyProtection="1">
      <alignment horizontal="center"/>
      <protection locked="0"/>
    </xf>
    <xf numFmtId="166" fontId="22" fillId="0" borderId="0" xfId="1" applyFont="1" applyFill="1" applyBorder="1"/>
    <xf numFmtId="166" fontId="22" fillId="0" borderId="0" xfId="1" applyFont="1" applyFill="1" applyBorder="1" applyProtection="1">
      <protection locked="0"/>
    </xf>
    <xf numFmtId="166" fontId="22" fillId="0" borderId="0" xfId="1" applyFont="1" applyBorder="1"/>
    <xf numFmtId="0" fontId="23" fillId="0" borderId="0" xfId="70" applyFont="1" applyFill="1" applyAlignment="1">
      <alignment horizontal="right"/>
    </xf>
    <xf numFmtId="182" fontId="22" fillId="0" borderId="0" xfId="1" applyNumberFormat="1" applyFont="1" applyFill="1"/>
    <xf numFmtId="166" fontId="25" fillId="0" borderId="4" xfId="72" applyNumberFormat="1" applyFont="1" applyFill="1" applyBorder="1"/>
    <xf numFmtId="166" fontId="40" fillId="0" borderId="0" xfId="1" applyFont="1"/>
    <xf numFmtId="183" fontId="22" fillId="0" borderId="0" xfId="72" applyNumberFormat="1" applyFont="1" applyFill="1"/>
    <xf numFmtId="166" fontId="25" fillId="0" borderId="0" xfId="72" applyNumberFormat="1" applyFont="1" applyFill="1" applyBorder="1"/>
    <xf numFmtId="184" fontId="22" fillId="0" borderId="0" xfId="72" applyNumberFormat="1" applyFont="1" applyFill="1"/>
    <xf numFmtId="166" fontId="22" fillId="0" borderId="16" xfId="1" applyFont="1" applyFill="1" applyBorder="1" applyAlignment="1" applyProtection="1">
      <protection locked="0"/>
    </xf>
    <xf numFmtId="166" fontId="25" fillId="0" borderId="4" xfId="72" applyNumberFormat="1" applyFont="1" applyBorder="1"/>
    <xf numFmtId="0" fontId="22" fillId="0" borderId="17" xfId="2" applyNumberFormat="1" applyFont="1" applyBorder="1" applyAlignment="1" applyProtection="1">
      <protection hidden="1"/>
    </xf>
    <xf numFmtId="0" fontId="22" fillId="0" borderId="2" xfId="2" applyNumberFormat="1" applyFont="1" applyBorder="1" applyAlignment="1" applyProtection="1">
      <protection hidden="1"/>
    </xf>
    <xf numFmtId="0" fontId="22" fillId="0" borderId="18" xfId="2" applyNumberFormat="1" applyFont="1" applyBorder="1" applyAlignment="1" applyProtection="1">
      <protection hidden="1"/>
    </xf>
    <xf numFmtId="0" fontId="23" fillId="0" borderId="2" xfId="2" applyFont="1" applyFill="1" applyBorder="1" applyAlignment="1" applyProtection="1">
      <alignment horizontal="left"/>
    </xf>
    <xf numFmtId="0" fontId="22" fillId="0" borderId="3" xfId="2" applyFont="1" applyBorder="1" applyAlignment="1" applyProtection="1">
      <alignment horizontal="right"/>
      <protection hidden="1"/>
    </xf>
    <xf numFmtId="0" fontId="23" fillId="6" borderId="10" xfId="2" applyFont="1" applyFill="1" applyBorder="1" applyAlignment="1" applyProtection="1">
      <alignment horizontal="center" vertical="center"/>
      <protection hidden="1"/>
    </xf>
    <xf numFmtId="0" fontId="22" fillId="0" borderId="20" xfId="2" applyFont="1" applyBorder="1" applyAlignment="1" applyProtection="1">
      <alignment horizontal="center"/>
      <protection hidden="1"/>
    </xf>
    <xf numFmtId="0" fontId="22" fillId="0" borderId="21" xfId="2" applyFont="1" applyBorder="1" applyAlignment="1" applyProtection="1">
      <alignment horizontal="center"/>
      <protection hidden="1"/>
    </xf>
    <xf numFmtId="0" fontId="22" fillId="0" borderId="0" xfId="2" applyFont="1" applyBorder="1" applyAlignment="1" applyProtection="1">
      <alignment horizontal="center"/>
      <protection hidden="1"/>
    </xf>
    <xf numFmtId="0" fontId="23" fillId="0" borderId="16" xfId="2" quotePrefix="1" applyNumberFormat="1" applyFont="1" applyFill="1" applyBorder="1" applyAlignment="1" applyProtection="1">
      <alignment horizontal="center"/>
      <protection locked="0"/>
    </xf>
    <xf numFmtId="166" fontId="22" fillId="0" borderId="16" xfId="1" applyFont="1" applyFill="1" applyBorder="1" applyAlignment="1" applyProtection="1">
      <alignment horizontal="right" vertical="center"/>
      <protection locked="0"/>
    </xf>
    <xf numFmtId="0" fontId="22" fillId="0" borderId="16" xfId="2" applyFont="1" applyBorder="1" applyAlignment="1" applyProtection="1">
      <alignment horizontal="center" vertical="center"/>
      <protection hidden="1"/>
    </xf>
    <xf numFmtId="166" fontId="23" fillId="0" borderId="0" xfId="1" applyFont="1" applyFill="1" applyAlignment="1" applyProtection="1">
      <alignment horizontal="center"/>
      <protection locked="0"/>
    </xf>
    <xf numFmtId="166" fontId="22" fillId="0" borderId="0" xfId="1" applyFont="1" applyFill="1" applyBorder="1" applyAlignment="1" applyProtection="1"/>
    <xf numFmtId="166" fontId="22" fillId="0" borderId="0" xfId="1" applyFont="1" applyFill="1" applyBorder="1" applyAlignment="1" applyProtection="1">
      <protection hidden="1"/>
    </xf>
    <xf numFmtId="166" fontId="22" fillId="0" borderId="0" xfId="1" applyFont="1" applyFill="1" applyBorder="1" applyAlignment="1" applyProtection="1">
      <alignment horizontal="left"/>
    </xf>
    <xf numFmtId="166" fontId="23" fillId="0" borderId="0" xfId="1" applyFont="1" applyFill="1" applyBorder="1" applyAlignment="1" applyProtection="1">
      <alignment horizontal="center" vertical="center"/>
      <protection hidden="1"/>
    </xf>
    <xf numFmtId="166" fontId="22" fillId="0" borderId="0" xfId="1" applyFont="1" applyFill="1" applyBorder="1" applyAlignment="1" applyProtection="1">
      <alignment horizontal="center" vertical="center"/>
      <protection hidden="1"/>
    </xf>
    <xf numFmtId="166" fontId="22" fillId="0" borderId="0" xfId="1" applyFont="1" applyFill="1" applyBorder="1" applyAlignment="1" applyProtection="1">
      <alignment horizontal="center" vertical="center"/>
      <protection locked="0"/>
    </xf>
    <xf numFmtId="166" fontId="22" fillId="0" borderId="24" xfId="1" applyFont="1" applyFill="1" applyBorder="1" applyProtection="1">
      <protection locked="0"/>
    </xf>
    <xf numFmtId="166" fontId="22" fillId="0" borderId="28" xfId="1" applyFont="1" applyFill="1" applyBorder="1" applyProtection="1">
      <protection locked="0"/>
    </xf>
    <xf numFmtId="166" fontId="23" fillId="0" borderId="0" xfId="1" applyFont="1" applyFill="1" applyBorder="1" applyProtection="1">
      <protection locked="0"/>
    </xf>
    <xf numFmtId="166" fontId="22" fillId="0" borderId="0" xfId="1" applyFont="1" applyFill="1" applyBorder="1" applyAlignment="1" applyProtection="1">
      <alignment horizontal="center"/>
      <protection hidden="1"/>
    </xf>
    <xf numFmtId="166" fontId="23" fillId="0" borderId="20" xfId="1" applyFont="1" applyFill="1" applyBorder="1" applyAlignment="1" applyProtection="1">
      <protection locked="0"/>
    </xf>
    <xf numFmtId="166" fontId="22" fillId="0" borderId="0" xfId="1" applyFont="1" applyAlignment="1">
      <alignment horizontal="center"/>
    </xf>
    <xf numFmtId="43" fontId="22" fillId="0" borderId="0" xfId="2" applyNumberFormat="1" applyFont="1" applyAlignment="1">
      <alignment horizontal="center"/>
    </xf>
    <xf numFmtId="0" fontId="23" fillId="0" borderId="2" xfId="2" applyFont="1" applyFill="1" applyBorder="1" applyAlignment="1" applyProtection="1">
      <alignment horizontal="left"/>
    </xf>
    <xf numFmtId="0" fontId="40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center"/>
    </xf>
    <xf numFmtId="166" fontId="25" fillId="0" borderId="4" xfId="0" applyNumberFormat="1" applyFont="1" applyFill="1" applyBorder="1"/>
    <xf numFmtId="0" fontId="22" fillId="0" borderId="52" xfId="0" applyFont="1" applyBorder="1" applyAlignment="1">
      <alignment horizontal="center"/>
    </xf>
    <xf numFmtId="0" fontId="22" fillId="0" borderId="52" xfId="0" applyFont="1" applyBorder="1"/>
    <xf numFmtId="0" fontId="22" fillId="0" borderId="0" xfId="0" applyFont="1"/>
    <xf numFmtId="166" fontId="22" fillId="0" borderId="52" xfId="1" applyFont="1" applyBorder="1" applyAlignment="1">
      <alignment horizontal="center"/>
    </xf>
    <xf numFmtId="41" fontId="22" fillId="0" borderId="2" xfId="2" applyNumberFormat="1" applyFont="1" applyFill="1" applyBorder="1" applyAlignment="1" applyProtection="1">
      <protection locked="0"/>
    </xf>
    <xf numFmtId="0" fontId="49" fillId="0" borderId="0" xfId="0" applyFont="1" applyAlignment="1"/>
    <xf numFmtId="0" fontId="35" fillId="0" borderId="0" xfId="0" applyFont="1" applyAlignment="1">
      <alignment horizontal="center"/>
    </xf>
    <xf numFmtId="0" fontId="50" fillId="0" borderId="0" xfId="0" applyFont="1" applyAlignment="1"/>
    <xf numFmtId="0" fontId="5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50" fillId="13" borderId="2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0" fillId="0" borderId="59" xfId="0" applyFont="1" applyBorder="1" applyAlignment="1">
      <alignment horizontal="center"/>
    </xf>
    <xf numFmtId="41" fontId="40" fillId="0" borderId="1" xfId="0" applyNumberFormat="1" applyFont="1" applyBorder="1" applyAlignment="1"/>
    <xf numFmtId="166" fontId="40" fillId="0" borderId="59" xfId="1" applyFont="1" applyBorder="1" applyAlignment="1"/>
    <xf numFmtId="0" fontId="40" fillId="0" borderId="27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166" fontId="40" fillId="0" borderId="1" xfId="1" applyFont="1" applyBorder="1" applyAlignment="1"/>
    <xf numFmtId="166" fontId="40" fillId="0" borderId="16" xfId="1" applyFont="1" applyBorder="1" applyAlignment="1"/>
    <xf numFmtId="0" fontId="40" fillId="0" borderId="5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41" fontId="40" fillId="0" borderId="19" xfId="0" applyNumberFormat="1" applyFont="1" applyBorder="1" applyAlignment="1"/>
    <xf numFmtId="166" fontId="40" fillId="0" borderId="19" xfId="1" applyFont="1" applyBorder="1" applyAlignment="1"/>
    <xf numFmtId="0" fontId="40" fillId="0" borderId="60" xfId="0" applyFont="1" applyBorder="1" applyAlignment="1">
      <alignment horizontal="center"/>
    </xf>
    <xf numFmtId="41" fontId="40" fillId="0" borderId="0" xfId="0" applyNumberFormat="1" applyFont="1" applyBorder="1" applyAlignment="1"/>
    <xf numFmtId="166" fontId="40" fillId="0" borderId="27" xfId="1" applyFont="1" applyBorder="1" applyAlignment="1"/>
    <xf numFmtId="166" fontId="40" fillId="0" borderId="2" xfId="1" applyFont="1" applyBorder="1" applyAlignment="1">
      <alignment horizontal="left"/>
    </xf>
    <xf numFmtId="166" fontId="40" fillId="0" borderId="19" xfId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6" fontId="40" fillId="0" borderId="57" xfId="1" applyFont="1" applyBorder="1" applyAlignment="1"/>
    <xf numFmtId="0" fontId="40" fillId="0" borderId="58" xfId="0" applyFont="1" applyBorder="1" applyAlignment="1">
      <alignment horizontal="center"/>
    </xf>
    <xf numFmtId="166" fontId="40" fillId="0" borderId="58" xfId="1" applyFont="1" applyBorder="1" applyAlignment="1"/>
    <xf numFmtId="0" fontId="40" fillId="0" borderId="0" xfId="0" applyFont="1" applyAlignment="1">
      <alignment horizontal="right"/>
    </xf>
    <xf numFmtId="41" fontId="40" fillId="0" borderId="32" xfId="0" applyNumberFormat="1" applyFont="1" applyBorder="1" applyAlignment="1"/>
    <xf numFmtId="0" fontId="40" fillId="0" borderId="32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53" xfId="0" applyFont="1" applyBorder="1" applyAlignment="1">
      <alignment horizontal="center"/>
    </xf>
    <xf numFmtId="0" fontId="22" fillId="0" borderId="53" xfId="0" applyFont="1" applyBorder="1"/>
    <xf numFmtId="166" fontId="22" fillId="0" borderId="53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166" fontId="23" fillId="0" borderId="63" xfId="1" applyFont="1" applyBorder="1" applyAlignment="1">
      <alignment horizontal="center"/>
    </xf>
    <xf numFmtId="0" fontId="23" fillId="0" borderId="0" xfId="0" applyFont="1" applyAlignment="1">
      <alignment horizontal="center"/>
    </xf>
    <xf numFmtId="183" fontId="35" fillId="0" borderId="0" xfId="68" applyNumberFormat="1" applyFont="1"/>
    <xf numFmtId="182" fontId="35" fillId="0" borderId="0" xfId="1" applyNumberFormat="1" applyFont="1"/>
    <xf numFmtId="166" fontId="22" fillId="0" borderId="18" xfId="1" applyFont="1" applyFill="1" applyBorder="1" applyAlignment="1" applyProtection="1">
      <protection locked="0"/>
    </xf>
    <xf numFmtId="41" fontId="22" fillId="0" borderId="18" xfId="4" applyNumberFormat="1" applyFont="1" applyFill="1" applyBorder="1" applyAlignment="1" applyProtection="1">
      <alignment horizontal="left"/>
      <protection locked="0"/>
    </xf>
    <xf numFmtId="0" fontId="22" fillId="0" borderId="32" xfId="2" applyFont="1" applyBorder="1"/>
    <xf numFmtId="0" fontId="22" fillId="0" borderId="32" xfId="2" applyFont="1" applyBorder="1" applyAlignment="1">
      <alignment horizontal="center"/>
    </xf>
    <xf numFmtId="166" fontId="22" fillId="0" borderId="58" xfId="1" applyFont="1" applyBorder="1"/>
    <xf numFmtId="164" fontId="24" fillId="0" borderId="10" xfId="3" applyNumberFormat="1" applyFont="1" applyFill="1" applyBorder="1" applyAlignment="1" applyProtection="1">
      <alignment horizontal="center" vertical="center"/>
      <protection hidden="1"/>
    </xf>
    <xf numFmtId="0" fontId="23" fillId="0" borderId="2" xfId="2" applyFont="1" applyFill="1" applyBorder="1" applyAlignment="1" applyProtection="1">
      <alignment horizontal="left"/>
    </xf>
    <xf numFmtId="0" fontId="41" fillId="0" borderId="0" xfId="2" applyFont="1" applyFill="1" applyAlignment="1" applyProtection="1">
      <alignment horizontal="center" vertical="center"/>
      <protection locked="0"/>
    </xf>
    <xf numFmtId="41" fontId="23" fillId="14" borderId="24" xfId="2" applyNumberFormat="1" applyFont="1" applyFill="1" applyBorder="1" applyAlignment="1" applyProtection="1">
      <alignment horizontal="center"/>
      <protection locked="0"/>
    </xf>
    <xf numFmtId="166" fontId="23" fillId="14" borderId="24" xfId="1" applyFont="1" applyFill="1" applyBorder="1" applyProtection="1">
      <protection locked="0"/>
    </xf>
    <xf numFmtId="0" fontId="23" fillId="14" borderId="24" xfId="2" applyFont="1" applyFill="1" applyBorder="1" applyAlignment="1" applyProtection="1">
      <alignment horizontal="center"/>
      <protection locked="0"/>
    </xf>
    <xf numFmtId="164" fontId="23" fillId="14" borderId="24" xfId="3" applyNumberFormat="1" applyFont="1" applyFill="1" applyBorder="1" applyProtection="1">
      <protection locked="0"/>
    </xf>
    <xf numFmtId="164" fontId="23" fillId="14" borderId="51" xfId="3" applyNumberFormat="1" applyFont="1" applyFill="1" applyBorder="1" applyAlignment="1" applyProtection="1">
      <alignment horizontal="center"/>
      <protection locked="0"/>
    </xf>
    <xf numFmtId="166" fontId="23" fillId="14" borderId="51" xfId="1" applyFont="1" applyFill="1" applyBorder="1" applyProtection="1">
      <protection locked="0"/>
    </xf>
    <xf numFmtId="0" fontId="23" fillId="14" borderId="24" xfId="2" applyFont="1" applyFill="1" applyBorder="1" applyProtection="1">
      <protection locked="0"/>
    </xf>
    <xf numFmtId="49" fontId="23" fillId="14" borderId="8" xfId="2" applyNumberFormat="1" applyFont="1" applyFill="1" applyBorder="1" applyAlignment="1" applyProtection="1">
      <protection locked="0"/>
    </xf>
    <xf numFmtId="49" fontId="23" fillId="14" borderId="9" xfId="2" applyNumberFormat="1" applyFont="1" applyFill="1" applyBorder="1" applyAlignment="1" applyProtection="1">
      <protection locked="0"/>
    </xf>
    <xf numFmtId="0" fontId="32" fillId="0" borderId="52" xfId="0" applyFont="1" applyBorder="1" applyAlignment="1">
      <alignment horizontal="center"/>
    </xf>
    <xf numFmtId="0" fontId="32" fillId="0" borderId="52" xfId="0" applyFont="1" applyBorder="1"/>
    <xf numFmtId="166" fontId="32" fillId="0" borderId="52" xfId="1" applyFont="1" applyBorder="1" applyAlignment="1">
      <alignment horizontal="center"/>
    </xf>
    <xf numFmtId="0" fontId="32" fillId="0" borderId="0" xfId="0" applyFont="1"/>
    <xf numFmtId="0" fontId="23" fillId="0" borderId="0" xfId="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/>
    </xf>
    <xf numFmtId="0" fontId="22" fillId="0" borderId="0" xfId="1" applyNumberFormat="1" applyFont="1" applyAlignment="1">
      <alignment horizontal="center"/>
    </xf>
    <xf numFmtId="0" fontId="23" fillId="0" borderId="0" xfId="2" applyNumberFormat="1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166" fontId="22" fillId="0" borderId="17" xfId="1" applyNumberFormat="1" applyFont="1" applyBorder="1" applyAlignment="1" applyProtection="1">
      <alignment horizontal="center"/>
      <protection locked="0"/>
    </xf>
    <xf numFmtId="166" fontId="22" fillId="0" borderId="2" xfId="1" applyNumberFormat="1" applyFont="1" applyBorder="1" applyAlignment="1" applyProtection="1">
      <alignment horizontal="center"/>
      <protection locked="0"/>
    </xf>
    <xf numFmtId="166" fontId="22" fillId="0" borderId="18" xfId="1" applyNumberFormat="1" applyFont="1" applyBorder="1" applyAlignment="1" applyProtection="1">
      <alignment horizontal="center"/>
      <protection locked="0"/>
    </xf>
    <xf numFmtId="166" fontId="22" fillId="0" borderId="17" xfId="1" applyFont="1" applyBorder="1" applyAlignment="1" applyProtection="1">
      <alignment horizontal="center"/>
      <protection hidden="1"/>
    </xf>
    <xf numFmtId="166" fontId="22" fillId="0" borderId="2" xfId="1" applyFont="1" applyBorder="1" applyAlignment="1" applyProtection="1">
      <alignment horizontal="center"/>
      <protection hidden="1"/>
    </xf>
    <xf numFmtId="43" fontId="22" fillId="0" borderId="17" xfId="3" applyNumberFormat="1" applyFont="1" applyBorder="1" applyAlignment="1" applyProtection="1">
      <alignment horizontal="right"/>
      <protection hidden="1"/>
    </xf>
    <xf numFmtId="43" fontId="22" fillId="0" borderId="2" xfId="3" applyNumberFormat="1" applyFont="1" applyBorder="1" applyAlignment="1" applyProtection="1">
      <alignment horizontal="right"/>
      <protection hidden="1"/>
    </xf>
    <xf numFmtId="43" fontId="22" fillId="0" borderId="18" xfId="3" applyNumberFormat="1" applyFont="1" applyBorder="1" applyAlignment="1" applyProtection="1">
      <alignment horizontal="right"/>
      <protection hidden="1"/>
    </xf>
    <xf numFmtId="0" fontId="22" fillId="0" borderId="20" xfId="2" applyFont="1" applyBorder="1" applyAlignment="1" applyProtection="1">
      <alignment horizontal="center"/>
      <protection hidden="1"/>
    </xf>
    <xf numFmtId="0" fontId="22" fillId="0" borderId="21" xfId="2" applyFont="1" applyBorder="1" applyAlignment="1" applyProtection="1">
      <alignment horizontal="center"/>
      <protection hidden="1"/>
    </xf>
    <xf numFmtId="0" fontId="23" fillId="0" borderId="2" xfId="2" applyFont="1" applyFill="1" applyBorder="1" applyAlignment="1" applyProtection="1">
      <alignment horizontal="left"/>
    </xf>
    <xf numFmtId="166" fontId="22" fillId="0" borderId="22" xfId="1" applyFont="1" applyBorder="1"/>
    <xf numFmtId="164" fontId="22" fillId="0" borderId="0" xfId="3" applyNumberFormat="1" applyFont="1" applyFill="1" applyBorder="1" applyAlignment="1" applyProtection="1"/>
    <xf numFmtId="0" fontId="22" fillId="0" borderId="0" xfId="2" applyFont="1" applyFill="1" applyBorder="1" applyAlignment="1" applyProtection="1"/>
    <xf numFmtId="0" fontId="23" fillId="0" borderId="0" xfId="2" applyFont="1" applyFill="1" applyBorder="1" applyAlignment="1" applyProtection="1">
      <alignment horizontal="center"/>
    </xf>
    <xf numFmtId="164" fontId="23" fillId="0" borderId="0" xfId="3" applyNumberFormat="1" applyFont="1" applyFill="1" applyBorder="1" applyAlignment="1" applyProtection="1">
      <alignment horizontal="center" vertical="center"/>
      <protection hidden="1"/>
    </xf>
    <xf numFmtId="0" fontId="41" fillId="0" borderId="0" xfId="2" applyFont="1" applyFill="1" applyBorder="1" applyAlignment="1" applyProtection="1">
      <alignment horizontal="center" vertical="center"/>
      <protection locked="0"/>
    </xf>
    <xf numFmtId="0" fontId="22" fillId="0" borderId="28" xfId="2" applyFont="1" applyBorder="1"/>
    <xf numFmtId="164" fontId="22" fillId="0" borderId="2" xfId="3" applyNumberFormat="1" applyFont="1" applyFill="1" applyBorder="1" applyAlignment="1" applyProtection="1">
      <alignment horizontal="center"/>
    </xf>
    <xf numFmtId="0" fontId="22" fillId="0" borderId="0" xfId="1" applyNumberFormat="1" applyFont="1" applyBorder="1" applyAlignment="1">
      <alignment horizontal="center"/>
    </xf>
    <xf numFmtId="166" fontId="23" fillId="0" borderId="0" xfId="1" applyFont="1" applyFill="1" applyBorder="1" applyAlignment="1" applyProtection="1">
      <alignment horizontal="right"/>
      <protection locked="0"/>
    </xf>
    <xf numFmtId="166" fontId="23" fillId="0" borderId="58" xfId="1" applyFont="1" applyFill="1" applyBorder="1" applyAlignment="1" applyProtection="1">
      <alignment horizontal="center"/>
      <protection locked="0"/>
    </xf>
    <xf numFmtId="166" fontId="23" fillId="0" borderId="19" xfId="1" applyFont="1" applyFill="1" applyBorder="1" applyAlignment="1" applyProtection="1">
      <alignment horizontal="center"/>
      <protection locked="0"/>
    </xf>
    <xf numFmtId="166" fontId="31" fillId="0" borderId="16" xfId="1" applyFont="1" applyFill="1" applyBorder="1" applyAlignment="1" applyProtection="1">
      <alignment horizontal="center"/>
      <protection locked="0"/>
    </xf>
    <xf numFmtId="166" fontId="32" fillId="0" borderId="16" xfId="1" applyNumberFormat="1" applyFont="1" applyFill="1" applyBorder="1" applyAlignment="1" applyProtection="1">
      <alignment horizontal="right"/>
      <protection locked="0"/>
    </xf>
    <xf numFmtId="166" fontId="32" fillId="0" borderId="19" xfId="1" applyNumberFormat="1" applyFont="1" applyFill="1" applyBorder="1" applyAlignment="1" applyProtection="1">
      <alignment horizontal="right"/>
      <protection locked="0"/>
    </xf>
    <xf numFmtId="166" fontId="32" fillId="0" borderId="58" xfId="1" applyFont="1" applyFill="1" applyBorder="1" applyAlignment="1" applyProtection="1">
      <alignment horizontal="right"/>
      <protection locked="0"/>
    </xf>
    <xf numFmtId="166" fontId="32" fillId="0" borderId="58" xfId="1" applyNumberFormat="1" applyFont="1" applyFill="1" applyBorder="1" applyAlignment="1" applyProtection="1">
      <alignment horizontal="right"/>
      <protection locked="0"/>
    </xf>
    <xf numFmtId="166" fontId="32" fillId="0" borderId="22" xfId="1" applyFont="1" applyBorder="1"/>
    <xf numFmtId="166" fontId="23" fillId="0" borderId="58" xfId="1" applyFont="1" applyBorder="1" applyAlignment="1">
      <alignment horizontal="center"/>
    </xf>
    <xf numFmtId="0" fontId="53" fillId="0" borderId="0" xfId="0" applyFont="1"/>
    <xf numFmtId="0" fontId="53" fillId="10" borderId="0" xfId="80" applyFont="1" applyFill="1" applyAlignment="1">
      <alignment horizontal="right"/>
    </xf>
    <xf numFmtId="0" fontId="53" fillId="10" borderId="0" xfId="80" applyFont="1" applyFill="1"/>
    <xf numFmtId="4" fontId="53" fillId="0" borderId="0" xfId="67" applyFont="1" applyProtection="1">
      <protection locked="0"/>
    </xf>
    <xf numFmtId="4" fontId="53" fillId="0" borderId="0" xfId="67" applyFont="1"/>
    <xf numFmtId="0" fontId="53" fillId="0" borderId="0" xfId="80" applyFont="1"/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3" fillId="0" borderId="0" xfId="80" applyFont="1" applyAlignment="1">
      <alignment vertical="center"/>
    </xf>
    <xf numFmtId="0" fontId="53" fillId="0" borderId="0" xfId="74" applyFont="1"/>
    <xf numFmtId="0" fontId="53" fillId="0" borderId="0" xfId="73" applyFont="1"/>
    <xf numFmtId="0" fontId="53" fillId="0" borderId="0" xfId="49" applyFont="1"/>
    <xf numFmtId="0" fontId="53" fillId="0" borderId="0" xfId="80" applyFont="1" applyAlignment="1"/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/>
    <xf numFmtId="0" fontId="53" fillId="10" borderId="0" xfId="80" applyFont="1" applyFill="1" applyBorder="1" applyAlignment="1">
      <alignment horizontal="right"/>
    </xf>
    <xf numFmtId="0" fontId="53" fillId="10" borderId="0" xfId="80" applyFont="1" applyFill="1" applyBorder="1"/>
    <xf numFmtId="0" fontId="53" fillId="0" borderId="0" xfId="0" applyFont="1" applyBorder="1"/>
    <xf numFmtId="0" fontId="53" fillId="0" borderId="64" xfId="0" applyFont="1" applyBorder="1" applyAlignment="1"/>
    <xf numFmtId="0" fontId="22" fillId="0" borderId="64" xfId="2" applyFont="1" applyBorder="1"/>
    <xf numFmtId="4" fontId="53" fillId="0" borderId="64" xfId="67" applyFont="1" applyBorder="1"/>
    <xf numFmtId="0" fontId="53" fillId="0" borderId="64" xfId="0" applyFont="1" applyBorder="1"/>
    <xf numFmtId="0" fontId="22" fillId="0" borderId="0" xfId="75" applyFont="1" applyProtection="1">
      <protection locked="0"/>
    </xf>
    <xf numFmtId="0" fontId="22" fillId="0" borderId="0" xfId="75" quotePrefix="1" applyFont="1" applyProtection="1">
      <protection locked="0"/>
    </xf>
    <xf numFmtId="0" fontId="23" fillId="0" borderId="0" xfId="75" applyFont="1" applyProtection="1">
      <protection locked="0"/>
    </xf>
    <xf numFmtId="0" fontId="22" fillId="0" borderId="0" xfId="75" applyFont="1"/>
    <xf numFmtId="0" fontId="58" fillId="0" borderId="0" xfId="81" applyFont="1" applyAlignment="1">
      <alignment horizontal="center"/>
    </xf>
    <xf numFmtId="0" fontId="58" fillId="0" borderId="35" xfId="81" applyFont="1" applyBorder="1" applyAlignment="1">
      <alignment horizontal="left"/>
    </xf>
    <xf numFmtId="0" fontId="58" fillId="0" borderId="0" xfId="81" applyFont="1" applyAlignment="1">
      <alignment horizontal="left"/>
    </xf>
    <xf numFmtId="0" fontId="58" fillId="0" borderId="45" xfId="81" applyFont="1" applyBorder="1" applyAlignment="1">
      <alignment horizontal="left"/>
    </xf>
    <xf numFmtId="0" fontId="58" fillId="0" borderId="35" xfId="81" applyFont="1" applyBorder="1" applyAlignment="1">
      <alignment horizontal="center" vertical="top"/>
    </xf>
    <xf numFmtId="0" fontId="58" fillId="0" borderId="0" xfId="81" applyFont="1" applyAlignment="1">
      <alignment horizontal="left" vertical="center"/>
    </xf>
    <xf numFmtId="43" fontId="58" fillId="0" borderId="0" xfId="81" applyNumberFormat="1" applyFont="1" applyAlignment="1">
      <alignment horizontal="center" vertical="center"/>
    </xf>
    <xf numFmtId="43" fontId="25" fillId="0" borderId="0" xfId="81" applyNumberFormat="1" applyFont="1" applyAlignment="1">
      <alignment horizontal="center" vertical="center"/>
    </xf>
    <xf numFmtId="0" fontId="58" fillId="0" borderId="0" xfId="81" applyFont="1" applyProtection="1">
      <protection locked="0"/>
    </xf>
    <xf numFmtId="0" fontId="58" fillId="0" borderId="0" xfId="81" applyFont="1" applyAlignment="1" applyProtection="1">
      <alignment horizontal="center"/>
      <protection locked="0"/>
    </xf>
    <xf numFmtId="0" fontId="23" fillId="0" borderId="0" xfId="75" applyFont="1" applyAlignment="1" applyProtection="1">
      <alignment horizontal="left"/>
      <protection locked="0"/>
    </xf>
    <xf numFmtId="0" fontId="22" fillId="0" borderId="0" xfId="75" applyFont="1" applyAlignment="1" applyProtection="1">
      <alignment horizontal="left"/>
      <protection locked="0"/>
    </xf>
    <xf numFmtId="0" fontId="23" fillId="0" borderId="0" xfId="75" applyFont="1" applyAlignment="1" applyProtection="1">
      <protection locked="0"/>
    </xf>
    <xf numFmtId="17" fontId="22" fillId="0" borderId="0" xfId="75" applyNumberFormat="1" applyFont="1" applyProtection="1">
      <protection locked="0"/>
    </xf>
    <xf numFmtId="43" fontId="58" fillId="0" borderId="0" xfId="82" applyFont="1" applyAlignment="1" applyProtection="1">
      <alignment horizontal="center"/>
      <protection locked="0"/>
    </xf>
    <xf numFmtId="0" fontId="22" fillId="0" borderId="0" xfId="75" applyFont="1" applyAlignment="1" applyProtection="1">
      <alignment horizontal="center"/>
      <protection locked="0"/>
    </xf>
    <xf numFmtId="43" fontId="22" fillId="0" borderId="0" xfId="82" applyFont="1" applyProtection="1">
      <protection locked="0"/>
    </xf>
    <xf numFmtId="43" fontId="23" fillId="0" borderId="0" xfId="75" applyNumberFormat="1" applyFont="1" applyAlignment="1"/>
    <xf numFmtId="164" fontId="22" fillId="0" borderId="0" xfId="82" applyNumberFormat="1" applyFont="1" applyAlignment="1" applyProtection="1">
      <alignment horizontal="center"/>
      <protection locked="0"/>
    </xf>
    <xf numFmtId="0" fontId="22" fillId="0" borderId="0" xfId="75" applyFont="1" applyAlignment="1">
      <alignment horizontal="left"/>
    </xf>
    <xf numFmtId="0" fontId="60" fillId="0" borderId="67" xfId="81" applyFont="1" applyBorder="1" applyAlignment="1">
      <alignment horizontal="center" vertical="center"/>
    </xf>
    <xf numFmtId="0" fontId="60" fillId="0" borderId="70" xfId="81" applyFont="1" applyBorder="1" applyAlignment="1">
      <alignment horizontal="center" vertical="center"/>
    </xf>
    <xf numFmtId="10" fontId="58" fillId="0" borderId="29" xfId="81" applyNumberFormat="1" applyFont="1" applyBorder="1" applyAlignment="1">
      <alignment horizontal="center"/>
    </xf>
    <xf numFmtId="0" fontId="58" fillId="0" borderId="16" xfId="81" applyFont="1" applyBorder="1" applyAlignment="1">
      <alignment horizontal="center"/>
    </xf>
    <xf numFmtId="0" fontId="58" fillId="0" borderId="73" xfId="81" applyFont="1" applyBorder="1" applyAlignment="1">
      <alignment horizontal="center"/>
    </xf>
    <xf numFmtId="4" fontId="58" fillId="0" borderId="0" xfId="81" applyNumberFormat="1" applyFont="1" applyAlignment="1" applyProtection="1">
      <alignment horizontal="center"/>
      <protection locked="0"/>
    </xf>
    <xf numFmtId="43" fontId="58" fillId="0" borderId="0" xfId="81" applyNumberFormat="1" applyFont="1" applyAlignment="1" applyProtection="1">
      <alignment horizontal="center"/>
      <protection locked="0"/>
    </xf>
    <xf numFmtId="43" fontId="58" fillId="0" borderId="16" xfId="82" applyFont="1" applyBorder="1" applyAlignment="1" applyProtection="1">
      <alignment horizontal="center"/>
      <protection locked="0"/>
    </xf>
    <xf numFmtId="0" fontId="58" fillId="0" borderId="73" xfId="81" applyFont="1" applyBorder="1" applyProtection="1">
      <protection locked="0"/>
    </xf>
    <xf numFmtId="43" fontId="58" fillId="0" borderId="19" xfId="82" applyFont="1" applyBorder="1" applyAlignment="1" applyProtection="1">
      <alignment horizontal="center"/>
      <protection locked="0"/>
    </xf>
    <xf numFmtId="0" fontId="58" fillId="0" borderId="19" xfId="81" applyFont="1" applyBorder="1" applyAlignment="1">
      <alignment horizontal="center"/>
    </xf>
    <xf numFmtId="185" fontId="58" fillId="0" borderId="73" xfId="81" applyNumberFormat="1" applyFont="1" applyBorder="1" applyAlignment="1">
      <alignment horizontal="center"/>
    </xf>
    <xf numFmtId="183" fontId="58" fillId="0" borderId="73" xfId="82" applyNumberFormat="1" applyFont="1" applyBorder="1" applyProtection="1">
      <protection locked="0"/>
    </xf>
    <xf numFmtId="0" fontId="58" fillId="0" borderId="0" xfId="81" applyFont="1" applyAlignment="1" applyProtection="1">
      <alignment horizontal="left"/>
      <protection locked="0"/>
    </xf>
    <xf numFmtId="43" fontId="58" fillId="0" borderId="0" xfId="81" applyNumberFormat="1" applyFont="1" applyAlignment="1" applyProtection="1">
      <alignment horizontal="left"/>
      <protection locked="0"/>
    </xf>
    <xf numFmtId="0" fontId="61" fillId="0" borderId="0" xfId="75" applyFont="1" applyProtection="1">
      <protection locked="0"/>
    </xf>
    <xf numFmtId="43" fontId="61" fillId="0" borderId="0" xfId="82" applyFont="1" applyProtection="1">
      <protection locked="0"/>
    </xf>
    <xf numFmtId="185" fontId="58" fillId="0" borderId="0" xfId="81" applyNumberFormat="1" applyFont="1" applyAlignment="1" applyProtection="1">
      <alignment horizontal="left"/>
      <protection locked="0"/>
    </xf>
    <xf numFmtId="43" fontId="58" fillId="0" borderId="19" xfId="82" applyFont="1" applyBorder="1" applyAlignment="1" applyProtection="1">
      <alignment horizontal="center" vertical="center"/>
      <protection locked="0"/>
    </xf>
    <xf numFmtId="0" fontId="58" fillId="0" borderId="19" xfId="81" applyFont="1" applyBorder="1" applyAlignment="1">
      <alignment horizontal="center" vertical="center"/>
    </xf>
    <xf numFmtId="0" fontId="58" fillId="0" borderId="35" xfId="81" applyFont="1" applyBorder="1" applyAlignment="1">
      <alignment horizontal="right"/>
    </xf>
    <xf numFmtId="0" fontId="58" fillId="0" borderId="0" xfId="81" applyFont="1" applyAlignment="1">
      <alignment horizontal="right"/>
    </xf>
    <xf numFmtId="183" fontId="58" fillId="0" borderId="0" xfId="81" applyNumberFormat="1" applyFont="1" applyAlignment="1" applyProtection="1">
      <alignment horizontal="left"/>
      <protection locked="0"/>
    </xf>
    <xf numFmtId="185" fontId="58" fillId="0" borderId="73" xfId="81" applyNumberFormat="1" applyFont="1" applyBorder="1" applyProtection="1">
      <protection locked="0"/>
    </xf>
    <xf numFmtId="0" fontId="58" fillId="0" borderId="45" xfId="81" applyFont="1" applyBorder="1" applyAlignment="1">
      <alignment horizontal="right"/>
    </xf>
    <xf numFmtId="0" fontId="58" fillId="0" borderId="75" xfId="81" applyFont="1" applyBorder="1" applyAlignment="1">
      <alignment horizontal="left"/>
    </xf>
    <xf numFmtId="0" fontId="58" fillId="0" borderId="35" xfId="81" applyFont="1" applyBorder="1" applyAlignment="1">
      <alignment horizontal="left" vertical="center"/>
    </xf>
    <xf numFmtId="0" fontId="58" fillId="0" borderId="36" xfId="81" applyFont="1" applyBorder="1" applyAlignment="1">
      <alignment horizontal="left" vertical="center"/>
    </xf>
    <xf numFmtId="185" fontId="58" fillId="0" borderId="72" xfId="81" applyNumberFormat="1" applyFont="1" applyBorder="1" applyAlignment="1">
      <alignment horizontal="center" vertical="top"/>
    </xf>
    <xf numFmtId="0" fontId="58" fillId="0" borderId="0" xfId="81" applyFont="1" applyAlignment="1">
      <alignment horizontal="right" vertical="center"/>
    </xf>
    <xf numFmtId="185" fontId="58" fillId="0" borderId="45" xfId="81" applyNumberFormat="1" applyFont="1" applyBorder="1" applyAlignment="1">
      <alignment horizontal="center" vertical="center"/>
    </xf>
    <xf numFmtId="0" fontId="58" fillId="0" borderId="45" xfId="81" applyFont="1" applyBorder="1" applyAlignment="1">
      <alignment horizontal="center" vertical="center"/>
    </xf>
    <xf numFmtId="183" fontId="58" fillId="0" borderId="45" xfId="82" applyNumberFormat="1" applyFont="1" applyBorder="1" applyAlignment="1">
      <alignment horizontal="left" vertical="center"/>
    </xf>
    <xf numFmtId="43" fontId="58" fillId="0" borderId="45" xfId="82" applyFont="1" applyBorder="1" applyAlignment="1">
      <alignment horizontal="center" vertical="center"/>
    </xf>
    <xf numFmtId="43" fontId="58" fillId="0" borderId="45" xfId="81" applyNumberFormat="1" applyFont="1" applyBorder="1" applyAlignment="1">
      <alignment horizontal="left" vertical="center"/>
    </xf>
    <xf numFmtId="0" fontId="58" fillId="0" borderId="29" xfId="81" applyFont="1" applyBorder="1" applyAlignment="1">
      <alignment horizontal="left" vertical="center"/>
    </xf>
    <xf numFmtId="0" fontId="58" fillId="0" borderId="72" xfId="81" applyFont="1" applyBorder="1" applyAlignment="1">
      <alignment horizontal="center" vertical="top"/>
    </xf>
    <xf numFmtId="0" fontId="58" fillId="0" borderId="0" xfId="81" applyFont="1" applyAlignment="1">
      <alignment horizontal="center" vertical="center"/>
    </xf>
    <xf numFmtId="0" fontId="58" fillId="0" borderId="29" xfId="81" applyFont="1" applyBorder="1" applyAlignment="1">
      <alignment horizontal="center" vertical="center"/>
    </xf>
    <xf numFmtId="0" fontId="60" fillId="0" borderId="0" xfId="81" applyFont="1" applyAlignment="1">
      <alignment horizontal="right" vertical="center"/>
    </xf>
    <xf numFmtId="0" fontId="63" fillId="0" borderId="0" xfId="75" applyFont="1"/>
    <xf numFmtId="0" fontId="58" fillId="0" borderId="29" xfId="81" applyFont="1" applyBorder="1"/>
    <xf numFmtId="0" fontId="58" fillId="0" borderId="0" xfId="81" applyFont="1" applyAlignment="1" applyProtection="1">
      <alignment horizontal="right"/>
      <protection locked="0"/>
    </xf>
    <xf numFmtId="185" fontId="25" fillId="0" borderId="76" xfId="81" applyNumberFormat="1" applyFont="1" applyBorder="1" applyAlignment="1">
      <alignment horizontal="center" vertical="center"/>
    </xf>
    <xf numFmtId="185" fontId="58" fillId="0" borderId="0" xfId="81" applyNumberFormat="1" applyFont="1" applyAlignment="1" applyProtection="1">
      <alignment horizontal="right"/>
      <protection locked="0"/>
    </xf>
    <xf numFmtId="0" fontId="32" fillId="0" borderId="0" xfId="81" applyFont="1" applyAlignment="1">
      <alignment horizontal="center" vertical="center"/>
    </xf>
    <xf numFmtId="0" fontId="25" fillId="0" borderId="0" xfId="81" applyFont="1" applyAlignment="1">
      <alignment horizontal="center" vertical="center"/>
    </xf>
    <xf numFmtId="43" fontId="58" fillId="0" borderId="77" xfId="82" applyFont="1" applyBorder="1" applyAlignment="1" applyProtection="1">
      <alignment horizontal="center"/>
      <protection locked="0"/>
    </xf>
    <xf numFmtId="0" fontId="58" fillId="0" borderId="78" xfId="81" applyFont="1" applyBorder="1" applyAlignment="1">
      <alignment horizontal="center" vertical="top"/>
    </xf>
    <xf numFmtId="0" fontId="58" fillId="0" borderId="79" xfId="81" applyFont="1" applyBorder="1" applyAlignment="1">
      <alignment horizontal="center" vertical="center"/>
    </xf>
    <xf numFmtId="0" fontId="58" fillId="0" borderId="77" xfId="81" applyFont="1" applyBorder="1" applyAlignment="1">
      <alignment horizontal="center"/>
    </xf>
    <xf numFmtId="185" fontId="58" fillId="0" borderId="80" xfId="81" applyNumberFormat="1" applyFont="1" applyBorder="1" applyAlignment="1">
      <alignment horizontal="center"/>
    </xf>
    <xf numFmtId="0" fontId="63" fillId="0" borderId="0" xfId="75" applyFont="1" applyProtection="1">
      <protection locked="0"/>
    </xf>
    <xf numFmtId="186" fontId="22" fillId="0" borderId="0" xfId="75" applyNumberFormat="1" applyFont="1" applyAlignment="1"/>
    <xf numFmtId="17" fontId="22" fillId="0" borderId="0" xfId="70" applyNumberFormat="1" applyFont="1" applyFill="1"/>
    <xf numFmtId="17" fontId="22" fillId="0" borderId="2" xfId="2" applyNumberFormat="1" applyFont="1" applyFill="1" applyBorder="1" applyAlignment="1" applyProtection="1"/>
    <xf numFmtId="166" fontId="22" fillId="0" borderId="0" xfId="1" applyNumberFormat="1" applyFont="1" applyFill="1"/>
    <xf numFmtId="43" fontId="22" fillId="0" borderId="0" xfId="72" applyNumberFormat="1" applyFont="1" applyFill="1"/>
    <xf numFmtId="0" fontId="22" fillId="0" borderId="0" xfId="75" applyFont="1" applyFill="1"/>
    <xf numFmtId="0" fontId="22" fillId="0" borderId="0" xfId="75" applyFont="1" applyFill="1" applyAlignment="1">
      <alignment horizontal="center"/>
    </xf>
    <xf numFmtId="0" fontId="25" fillId="0" borderId="19" xfId="81" applyFont="1" applyBorder="1" applyAlignment="1">
      <alignment horizontal="center"/>
    </xf>
    <xf numFmtId="185" fontId="25" fillId="0" borderId="73" xfId="81" applyNumberFormat="1" applyFont="1" applyBorder="1" applyAlignment="1">
      <alignment horizontal="center"/>
    </xf>
    <xf numFmtId="0" fontId="25" fillId="0" borderId="73" xfId="81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0" fontId="53" fillId="0" borderId="0" xfId="80" applyFont="1" applyAlignment="1">
      <alignment horizontal="center"/>
    </xf>
    <xf numFmtId="0" fontId="53" fillId="0" borderId="0" xfId="49" applyFont="1" applyAlignment="1">
      <alignment horizontal="center"/>
    </xf>
    <xf numFmtId="0" fontId="23" fillId="0" borderId="5" xfId="2" applyFont="1" applyBorder="1" applyAlignment="1" applyProtection="1">
      <alignment horizontal="center" vertical="center"/>
      <protection hidden="1"/>
    </xf>
    <xf numFmtId="0" fontId="23" fillId="0" borderId="27" xfId="2" applyFont="1" applyBorder="1" applyAlignment="1" applyProtection="1">
      <alignment horizontal="center" vertical="center"/>
      <protection hidden="1"/>
    </xf>
    <xf numFmtId="0" fontId="23" fillId="0" borderId="10" xfId="2" applyFont="1" applyBorder="1" applyAlignment="1" applyProtection="1">
      <alignment horizontal="center" vertical="center"/>
      <protection hidden="1"/>
    </xf>
    <xf numFmtId="0" fontId="23" fillId="0" borderId="6" xfId="2" applyFont="1" applyBorder="1" applyAlignment="1" applyProtection="1">
      <alignment horizontal="right"/>
      <protection hidden="1"/>
    </xf>
    <xf numFmtId="0" fontId="23" fillId="0" borderId="40" xfId="2" applyFont="1" applyBorder="1" applyAlignment="1" applyProtection="1">
      <alignment horizontal="right"/>
      <protection hidden="1"/>
    </xf>
    <xf numFmtId="0" fontId="23" fillId="0" borderId="7" xfId="2" applyFont="1" applyBorder="1" applyAlignment="1" applyProtection="1">
      <alignment horizontal="right"/>
      <protection hidden="1"/>
    </xf>
    <xf numFmtId="43" fontId="23" fillId="8" borderId="44" xfId="2" applyNumberFormat="1" applyFont="1" applyFill="1" applyBorder="1" applyAlignment="1" applyProtection="1">
      <alignment horizontal="center"/>
      <protection hidden="1"/>
    </xf>
    <xf numFmtId="43" fontId="23" fillId="8" borderId="45" xfId="2" applyNumberFormat="1" applyFont="1" applyFill="1" applyBorder="1" applyAlignment="1" applyProtection="1">
      <alignment horizontal="center"/>
      <protection hidden="1"/>
    </xf>
    <xf numFmtId="43" fontId="23" fillId="8" borderId="46" xfId="2" applyNumberFormat="1" applyFont="1" applyFill="1" applyBorder="1" applyAlignment="1" applyProtection="1">
      <alignment horizontal="center"/>
      <protection hidden="1"/>
    </xf>
    <xf numFmtId="0" fontId="23" fillId="0" borderId="4" xfId="2" applyFont="1" applyBorder="1" applyAlignment="1" applyProtection="1">
      <alignment horizontal="center"/>
      <protection hidden="1"/>
    </xf>
    <xf numFmtId="0" fontId="23" fillId="0" borderId="0" xfId="2" applyFont="1" applyBorder="1" applyAlignment="1" applyProtection="1">
      <alignment horizontal="center"/>
      <protection hidden="1"/>
    </xf>
    <xf numFmtId="0" fontId="23" fillId="0" borderId="0" xfId="2" applyFont="1" applyBorder="1" applyAlignment="1" applyProtection="1">
      <alignment horizontal="left"/>
      <protection hidden="1"/>
    </xf>
    <xf numFmtId="0" fontId="23" fillId="0" borderId="0" xfId="2" applyFont="1" applyBorder="1" applyAlignment="1" applyProtection="1">
      <alignment horizontal="right"/>
      <protection hidden="1"/>
    </xf>
    <xf numFmtId="0" fontId="23" fillId="0" borderId="29" xfId="2" applyFont="1" applyBorder="1" applyAlignment="1" applyProtection="1">
      <alignment horizontal="right"/>
      <protection hidden="1"/>
    </xf>
    <xf numFmtId="41" fontId="23" fillId="0" borderId="6" xfId="2" applyNumberFormat="1" applyFont="1" applyFill="1" applyBorder="1" applyAlignment="1" applyProtection="1">
      <alignment horizontal="left"/>
      <protection hidden="1"/>
    </xf>
    <xf numFmtId="41" fontId="23" fillId="0" borderId="40" xfId="2" applyNumberFormat="1" applyFont="1" applyFill="1" applyBorder="1" applyAlignment="1" applyProtection="1">
      <alignment horizontal="left"/>
      <protection hidden="1"/>
    </xf>
    <xf numFmtId="41" fontId="23" fillId="0" borderId="7" xfId="2" applyNumberFormat="1" applyFont="1" applyFill="1" applyBorder="1" applyAlignment="1" applyProtection="1">
      <alignment horizontal="left"/>
      <protection hidden="1"/>
    </xf>
    <xf numFmtId="43" fontId="23" fillId="9" borderId="47" xfId="2" applyNumberFormat="1" applyFont="1" applyFill="1" applyBorder="1" applyAlignment="1" applyProtection="1">
      <alignment horizontal="center"/>
      <protection hidden="1"/>
    </xf>
    <xf numFmtId="43" fontId="23" fillId="9" borderId="48" xfId="2" applyNumberFormat="1" applyFont="1" applyFill="1" applyBorder="1" applyAlignment="1" applyProtection="1">
      <alignment horizontal="center"/>
      <protection hidden="1"/>
    </xf>
    <xf numFmtId="43" fontId="23" fillId="9" borderId="49" xfId="2" applyNumberFormat="1" applyFont="1" applyFill="1" applyBorder="1" applyAlignment="1" applyProtection="1">
      <alignment horizontal="center"/>
      <protection hidden="1"/>
    </xf>
    <xf numFmtId="43" fontId="23" fillId="0" borderId="28" xfId="3" applyFont="1" applyBorder="1" applyAlignment="1" applyProtection="1">
      <alignment horizontal="left"/>
      <protection hidden="1"/>
    </xf>
    <xf numFmtId="43" fontId="23" fillId="0" borderId="0" xfId="3" applyFont="1" applyBorder="1" applyAlignment="1" applyProtection="1">
      <alignment horizontal="left"/>
      <protection hidden="1"/>
    </xf>
    <xf numFmtId="43" fontId="23" fillId="0" borderId="29" xfId="3" applyFont="1" applyBorder="1" applyAlignment="1" applyProtection="1">
      <alignment horizontal="left"/>
      <protection hidden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1" fillId="0" borderId="0" xfId="2" applyFont="1" applyAlignment="1">
      <alignment horizontal="right"/>
    </xf>
    <xf numFmtId="0" fontId="41" fillId="0" borderId="0" xfId="2" applyFont="1" applyBorder="1" applyAlignment="1" applyProtection="1">
      <alignment horizontal="center"/>
      <protection hidden="1"/>
    </xf>
    <xf numFmtId="0" fontId="23" fillId="0" borderId="2" xfId="2" applyFont="1" applyBorder="1" applyAlignment="1" applyProtection="1">
      <alignment horizontal="left"/>
      <protection hidden="1"/>
    </xf>
    <xf numFmtId="0" fontId="22" fillId="0" borderId="38" xfId="2" applyFont="1" applyFill="1" applyBorder="1" applyAlignment="1" applyProtection="1">
      <alignment horizontal="center"/>
      <protection hidden="1"/>
    </xf>
    <xf numFmtId="0" fontId="22" fillId="0" borderId="3" xfId="2" applyFont="1" applyFill="1" applyBorder="1" applyAlignment="1" applyProtection="1">
      <alignment horizontal="center"/>
      <protection hidden="1"/>
    </xf>
    <xf numFmtId="0" fontId="22" fillId="0" borderId="39" xfId="2" applyFont="1" applyFill="1" applyBorder="1" applyAlignment="1" applyProtection="1">
      <alignment horizontal="center"/>
      <protection hidden="1"/>
    </xf>
    <xf numFmtId="41" fontId="22" fillId="0" borderId="38" xfId="2" applyNumberFormat="1" applyFont="1" applyBorder="1" applyAlignment="1" applyProtection="1">
      <alignment horizontal="center"/>
      <protection hidden="1"/>
    </xf>
    <xf numFmtId="41" fontId="22" fillId="0" borderId="3" xfId="2" applyNumberFormat="1" applyFont="1" applyBorder="1" applyAlignment="1" applyProtection="1">
      <alignment horizontal="center"/>
      <protection hidden="1"/>
    </xf>
    <xf numFmtId="41" fontId="22" fillId="0" borderId="39" xfId="2" applyNumberFormat="1" applyFont="1" applyBorder="1" applyAlignment="1" applyProtection="1">
      <alignment horizontal="center"/>
      <protection hidden="1"/>
    </xf>
    <xf numFmtId="180" fontId="22" fillId="0" borderId="38" xfId="2" applyNumberFormat="1" applyFont="1" applyBorder="1" applyAlignment="1" applyProtection="1">
      <alignment horizontal="center"/>
      <protection hidden="1"/>
    </xf>
    <xf numFmtId="180" fontId="22" fillId="0" borderId="3" xfId="2" applyNumberFormat="1" applyFont="1" applyBorder="1" applyAlignment="1" applyProtection="1">
      <alignment horizontal="center"/>
      <protection hidden="1"/>
    </xf>
    <xf numFmtId="180" fontId="22" fillId="0" borderId="39" xfId="2" applyNumberFormat="1" applyFont="1" applyBorder="1" applyAlignment="1" applyProtection="1">
      <alignment horizontal="center"/>
      <protection hidden="1"/>
    </xf>
    <xf numFmtId="0" fontId="23" fillId="0" borderId="2" xfId="2" applyFont="1" applyBorder="1" applyAlignment="1" applyProtection="1">
      <alignment horizontal="center"/>
      <protection hidden="1"/>
    </xf>
    <xf numFmtId="165" fontId="22" fillId="0" borderId="2" xfId="2" applyNumberFormat="1" applyFont="1" applyBorder="1" applyAlignment="1" applyProtection="1">
      <alignment horizontal="left"/>
    </xf>
    <xf numFmtId="0" fontId="23" fillId="7" borderId="41" xfId="2" applyFont="1" applyFill="1" applyBorder="1" applyAlignment="1" applyProtection="1">
      <alignment horizontal="center" vertical="center" wrapText="1"/>
      <protection hidden="1"/>
    </xf>
    <xf numFmtId="0" fontId="23" fillId="7" borderId="42" xfId="2" applyFont="1" applyFill="1" applyBorder="1" applyAlignment="1" applyProtection="1">
      <alignment horizontal="center" vertical="center" wrapText="1"/>
      <protection hidden="1"/>
    </xf>
    <xf numFmtId="0" fontId="23" fillId="7" borderId="43" xfId="2" applyFont="1" applyFill="1" applyBorder="1" applyAlignment="1" applyProtection="1">
      <alignment horizontal="center" vertical="center" wrapText="1"/>
      <protection hidden="1"/>
    </xf>
    <xf numFmtId="0" fontId="23" fillId="7" borderId="10" xfId="2" applyFont="1" applyFill="1" applyBorder="1" applyAlignment="1" applyProtection="1">
      <alignment horizontal="center" vertical="center"/>
      <protection hidden="1"/>
    </xf>
    <xf numFmtId="0" fontId="22" fillId="0" borderId="3" xfId="2" applyFont="1" applyBorder="1" applyAlignment="1" applyProtection="1">
      <alignment horizontal="center"/>
      <protection hidden="1"/>
    </xf>
    <xf numFmtId="43" fontId="22" fillId="0" borderId="0" xfId="3" applyNumberFormat="1" applyFont="1" applyBorder="1" applyAlignment="1" applyProtection="1">
      <alignment horizontal="right"/>
      <protection hidden="1"/>
    </xf>
    <xf numFmtId="43" fontId="22" fillId="0" borderId="0" xfId="3" applyNumberFormat="1" applyFont="1" applyBorder="1" applyAlignment="1" applyProtection="1">
      <alignment horizontal="center"/>
      <protection hidden="1"/>
    </xf>
    <xf numFmtId="166" fontId="22" fillId="0" borderId="17" xfId="1" applyFont="1" applyFill="1" applyBorder="1" applyAlignment="1" applyProtection="1">
      <alignment horizontal="left"/>
      <protection hidden="1"/>
    </xf>
    <xf numFmtId="166" fontId="22" fillId="0" borderId="2" xfId="1" applyFont="1" applyFill="1" applyBorder="1" applyAlignment="1" applyProtection="1">
      <alignment horizontal="left"/>
      <protection hidden="1"/>
    </xf>
    <xf numFmtId="166" fontId="22" fillId="0" borderId="18" xfId="1" applyFont="1" applyFill="1" applyBorder="1" applyAlignment="1" applyProtection="1">
      <alignment horizontal="left"/>
      <protection hidden="1"/>
    </xf>
    <xf numFmtId="180" fontId="22" fillId="0" borderId="17" xfId="2" applyNumberFormat="1" applyFont="1" applyBorder="1" applyAlignment="1" applyProtection="1">
      <alignment horizontal="center"/>
      <protection hidden="1"/>
    </xf>
    <xf numFmtId="180" fontId="22" fillId="0" borderId="2" xfId="2" applyNumberFormat="1" applyFont="1" applyBorder="1" applyAlignment="1" applyProtection="1">
      <alignment horizontal="center"/>
      <protection hidden="1"/>
    </xf>
    <xf numFmtId="180" fontId="22" fillId="0" borderId="18" xfId="2" applyNumberFormat="1" applyFont="1" applyBorder="1" applyAlignment="1" applyProtection="1">
      <alignment horizontal="center"/>
      <protection hidden="1"/>
    </xf>
    <xf numFmtId="166" fontId="22" fillId="0" borderId="14" xfId="1" applyFont="1" applyBorder="1" applyAlignment="1" applyProtection="1">
      <alignment horizontal="center" vertical="center"/>
      <protection locked="0"/>
    </xf>
    <xf numFmtId="166" fontId="22" fillId="0" borderId="33" xfId="1" applyFont="1" applyBorder="1" applyAlignment="1" applyProtection="1">
      <alignment horizontal="center" vertical="center"/>
      <protection locked="0"/>
    </xf>
    <xf numFmtId="166" fontId="22" fillId="0" borderId="15" xfId="1" applyFont="1" applyBorder="1" applyAlignment="1" applyProtection="1">
      <alignment horizontal="center" vertical="center"/>
      <protection locked="0"/>
    </xf>
    <xf numFmtId="166" fontId="22" fillId="0" borderId="17" xfId="1" applyFont="1" applyBorder="1" applyAlignment="1" applyProtection="1">
      <alignment horizontal="center" vertical="center"/>
      <protection locked="0"/>
    </xf>
    <xf numFmtId="166" fontId="22" fillId="0" borderId="2" xfId="1" applyFont="1" applyBorder="1" applyAlignment="1" applyProtection="1">
      <alignment horizontal="center" vertical="center"/>
      <protection locked="0"/>
    </xf>
    <xf numFmtId="166" fontId="22" fillId="0" borderId="18" xfId="1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right"/>
      <protection hidden="1"/>
    </xf>
    <xf numFmtId="0" fontId="23" fillId="6" borderId="10" xfId="2" applyFont="1" applyFill="1" applyBorder="1" applyAlignment="1" applyProtection="1">
      <alignment horizontal="center" vertical="center"/>
      <protection hidden="1"/>
    </xf>
    <xf numFmtId="0" fontId="23" fillId="6" borderId="10" xfId="2" applyFont="1" applyFill="1" applyBorder="1" applyAlignment="1" applyProtection="1">
      <alignment horizontal="center" vertical="center" wrapText="1"/>
      <protection hidden="1"/>
    </xf>
    <xf numFmtId="0" fontId="23" fillId="6" borderId="50" xfId="2" applyFont="1" applyFill="1" applyBorder="1" applyAlignment="1" applyProtection="1">
      <alignment horizontal="center" vertical="center" wrapText="1"/>
      <protection hidden="1"/>
    </xf>
    <xf numFmtId="0" fontId="23" fillId="6" borderId="50" xfId="2" applyFont="1" applyFill="1" applyBorder="1" applyAlignment="1" applyProtection="1">
      <alignment horizontal="center" vertical="center"/>
      <protection hidden="1"/>
    </xf>
    <xf numFmtId="0" fontId="23" fillId="0" borderId="1" xfId="2" applyFont="1" applyBorder="1" applyAlignment="1" applyProtection="1">
      <alignment horizontal="left"/>
      <protection hidden="1"/>
    </xf>
    <xf numFmtId="166" fontId="22" fillId="0" borderId="14" xfId="1" applyNumberFormat="1" applyFont="1" applyBorder="1" applyAlignment="1" applyProtection="1">
      <alignment horizontal="center" vertical="center"/>
      <protection locked="0"/>
    </xf>
    <xf numFmtId="166" fontId="22" fillId="0" borderId="33" xfId="1" applyNumberFormat="1" applyFont="1" applyBorder="1" applyAlignment="1" applyProtection="1">
      <alignment horizontal="center" vertical="center"/>
      <protection locked="0"/>
    </xf>
    <xf numFmtId="166" fontId="22" fillId="0" borderId="15" xfId="1" applyNumberFormat="1" applyFont="1" applyBorder="1" applyAlignment="1" applyProtection="1">
      <alignment horizontal="center" vertical="center"/>
      <protection locked="0"/>
    </xf>
    <xf numFmtId="166" fontId="22" fillId="0" borderId="17" xfId="1" applyNumberFormat="1" applyFont="1" applyBorder="1" applyAlignment="1" applyProtection="1">
      <alignment horizontal="center"/>
      <protection locked="0"/>
    </xf>
    <xf numFmtId="166" fontId="22" fillId="0" borderId="2" xfId="1" applyNumberFormat="1" applyFont="1" applyBorder="1" applyAlignment="1" applyProtection="1">
      <alignment horizontal="center"/>
      <protection locked="0"/>
    </xf>
    <xf numFmtId="166" fontId="22" fillId="0" borderId="18" xfId="1" applyNumberFormat="1" applyFont="1" applyBorder="1" applyAlignment="1" applyProtection="1">
      <alignment horizontal="center"/>
      <protection locked="0"/>
    </xf>
    <xf numFmtId="166" fontId="22" fillId="0" borderId="17" xfId="1" applyFont="1" applyBorder="1" applyAlignment="1" applyProtection="1">
      <alignment horizontal="center"/>
      <protection hidden="1"/>
    </xf>
    <xf numFmtId="166" fontId="22" fillId="0" borderId="2" xfId="1" applyFont="1" applyBorder="1" applyAlignment="1" applyProtection="1">
      <alignment horizontal="center"/>
      <protection hidden="1"/>
    </xf>
    <xf numFmtId="182" fontId="22" fillId="0" borderId="14" xfId="1" applyNumberFormat="1" applyFont="1" applyBorder="1" applyAlignment="1" applyProtection="1">
      <alignment horizontal="center" vertical="center"/>
      <protection hidden="1"/>
    </xf>
    <xf numFmtId="182" fontId="22" fillId="0" borderId="33" xfId="1" applyNumberFormat="1" applyFont="1" applyBorder="1" applyAlignment="1" applyProtection="1">
      <alignment horizontal="center" vertical="center"/>
      <protection hidden="1"/>
    </xf>
    <xf numFmtId="182" fontId="22" fillId="0" borderId="15" xfId="1" applyNumberFormat="1" applyFont="1" applyBorder="1" applyAlignment="1" applyProtection="1">
      <alignment horizontal="center" vertical="center"/>
      <protection hidden="1"/>
    </xf>
    <xf numFmtId="43" fontId="22" fillId="0" borderId="17" xfId="3" applyNumberFormat="1" applyFont="1" applyBorder="1" applyAlignment="1" applyProtection="1">
      <alignment horizontal="right"/>
      <protection hidden="1"/>
    </xf>
    <xf numFmtId="43" fontId="22" fillId="0" borderId="2" xfId="3" applyNumberFormat="1" applyFont="1" applyBorder="1" applyAlignment="1" applyProtection="1">
      <alignment horizontal="right"/>
      <protection hidden="1"/>
    </xf>
    <xf numFmtId="43" fontId="22" fillId="0" borderId="18" xfId="3" applyNumberFormat="1" applyFont="1" applyBorder="1" applyAlignment="1" applyProtection="1">
      <alignment horizontal="right"/>
      <protection hidden="1"/>
    </xf>
    <xf numFmtId="43" fontId="22" fillId="0" borderId="14" xfId="3" applyNumberFormat="1" applyFont="1" applyBorder="1" applyAlignment="1" applyProtection="1">
      <alignment horizontal="center" vertical="center"/>
      <protection hidden="1"/>
    </xf>
    <xf numFmtId="43" fontId="22" fillId="0" borderId="33" xfId="3" applyNumberFormat="1" applyFont="1" applyBorder="1" applyAlignment="1" applyProtection="1">
      <alignment horizontal="center" vertical="center"/>
      <protection hidden="1"/>
    </xf>
    <xf numFmtId="43" fontId="22" fillId="0" borderId="15" xfId="3" applyNumberFormat="1" applyFont="1" applyBorder="1" applyAlignment="1" applyProtection="1">
      <alignment horizontal="center" vertical="center"/>
      <protection hidden="1"/>
    </xf>
    <xf numFmtId="0" fontId="22" fillId="0" borderId="20" xfId="2" applyFont="1" applyBorder="1" applyAlignment="1" applyProtection="1">
      <alignment horizontal="center"/>
      <protection hidden="1"/>
    </xf>
    <xf numFmtId="0" fontId="22" fillId="0" borderId="21" xfId="2" applyFont="1" applyBorder="1" applyAlignment="1" applyProtection="1">
      <alignment horizontal="center"/>
      <protection hidden="1"/>
    </xf>
    <xf numFmtId="0" fontId="22" fillId="0" borderId="19" xfId="2" applyFont="1" applyBorder="1" applyAlignment="1" applyProtection="1">
      <alignment horizontal="left" indent="1"/>
      <protection locked="0"/>
    </xf>
    <xf numFmtId="166" fontId="22" fillId="0" borderId="17" xfId="1" applyFont="1" applyBorder="1" applyAlignment="1" applyProtection="1">
      <alignment horizontal="center"/>
      <protection locked="0"/>
    </xf>
    <xf numFmtId="166" fontId="22" fillId="0" borderId="2" xfId="1" applyFont="1" applyBorder="1" applyAlignment="1" applyProtection="1">
      <alignment horizontal="center"/>
      <protection locked="0"/>
    </xf>
    <xf numFmtId="166" fontId="22" fillId="0" borderId="18" xfId="1" applyFont="1" applyBorder="1" applyAlignment="1" applyProtection="1">
      <alignment horizontal="center"/>
      <protection locked="0"/>
    </xf>
    <xf numFmtId="0" fontId="22" fillId="0" borderId="22" xfId="2" applyFont="1" applyBorder="1" applyAlignment="1" applyProtection="1">
      <alignment horizontal="left"/>
      <protection locked="0"/>
    </xf>
    <xf numFmtId="0" fontId="22" fillId="0" borderId="32" xfId="2" applyFont="1" applyBorder="1" applyAlignment="1" applyProtection="1">
      <alignment horizontal="left"/>
      <protection locked="0"/>
    </xf>
    <xf numFmtId="0" fontId="22" fillId="0" borderId="23" xfId="2" applyFont="1" applyBorder="1" applyAlignment="1" applyProtection="1">
      <alignment horizontal="left"/>
      <protection locked="0"/>
    </xf>
    <xf numFmtId="166" fontId="22" fillId="0" borderId="18" xfId="1" applyFont="1" applyBorder="1" applyAlignment="1" applyProtection="1">
      <alignment horizontal="center"/>
      <protection hidden="1"/>
    </xf>
    <xf numFmtId="0" fontId="23" fillId="0" borderId="17" xfId="2" applyFont="1" applyBorder="1" applyAlignment="1" applyProtection="1">
      <alignment horizontal="right" indent="1"/>
      <protection locked="0"/>
    </xf>
    <xf numFmtId="0" fontId="23" fillId="0" borderId="2" xfId="2" applyFont="1" applyBorder="1" applyAlignment="1" applyProtection="1">
      <alignment horizontal="right" indent="1"/>
      <protection locked="0"/>
    </xf>
    <xf numFmtId="0" fontId="23" fillId="0" borderId="18" xfId="2" applyFont="1" applyBorder="1" applyAlignment="1" applyProtection="1">
      <alignment horizontal="right" indent="1"/>
      <protection locked="0"/>
    </xf>
    <xf numFmtId="166" fontId="23" fillId="0" borderId="17" xfId="1" applyFont="1" applyBorder="1" applyAlignment="1" applyProtection="1">
      <alignment horizontal="center"/>
      <protection locked="0"/>
    </xf>
    <xf numFmtId="166" fontId="23" fillId="0" borderId="2" xfId="1" applyFont="1" applyBorder="1" applyAlignment="1" applyProtection="1">
      <alignment horizontal="center"/>
      <protection locked="0"/>
    </xf>
    <xf numFmtId="166" fontId="23" fillId="0" borderId="18" xfId="1" applyFont="1" applyBorder="1" applyAlignment="1" applyProtection="1">
      <alignment horizontal="center"/>
      <protection locked="0"/>
    </xf>
    <xf numFmtId="179" fontId="22" fillId="0" borderId="17" xfId="2" applyNumberFormat="1" applyFont="1" applyBorder="1" applyAlignment="1" applyProtection="1">
      <alignment horizontal="center"/>
      <protection hidden="1"/>
    </xf>
    <xf numFmtId="179" fontId="22" fillId="0" borderId="2" xfId="2" applyNumberFormat="1" applyFont="1" applyBorder="1" applyAlignment="1" applyProtection="1">
      <alignment horizontal="center"/>
      <protection hidden="1"/>
    </xf>
    <xf numFmtId="179" fontId="22" fillId="0" borderId="18" xfId="2" applyNumberFormat="1" applyFont="1" applyBorder="1" applyAlignment="1" applyProtection="1">
      <alignment horizontal="center"/>
      <protection hidden="1"/>
    </xf>
    <xf numFmtId="43" fontId="23" fillId="0" borderId="17" xfId="3" applyNumberFormat="1" applyFont="1" applyBorder="1" applyAlignment="1" applyProtection="1">
      <alignment horizontal="center"/>
      <protection hidden="1"/>
    </xf>
    <xf numFmtId="43" fontId="23" fillId="0" borderId="2" xfId="3" applyNumberFormat="1" applyFont="1" applyBorder="1" applyAlignment="1" applyProtection="1">
      <alignment horizontal="center"/>
      <protection hidden="1"/>
    </xf>
    <xf numFmtId="43" fontId="23" fillId="0" borderId="18" xfId="3" applyNumberFormat="1" applyFont="1" applyBorder="1" applyAlignment="1" applyProtection="1">
      <alignment horizontal="center"/>
      <protection hidden="1"/>
    </xf>
    <xf numFmtId="43" fontId="22" fillId="0" borderId="28" xfId="3" applyNumberFormat="1" applyFont="1" applyBorder="1" applyAlignment="1" applyProtection="1">
      <alignment horizontal="center"/>
      <protection hidden="1"/>
    </xf>
    <xf numFmtId="43" fontId="22" fillId="0" borderId="29" xfId="3" applyNumberFormat="1" applyFont="1" applyBorder="1" applyAlignment="1" applyProtection="1">
      <alignment horizontal="center"/>
      <protection hidden="1"/>
    </xf>
    <xf numFmtId="0" fontId="22" fillId="0" borderId="19" xfId="2" applyFont="1" applyBorder="1" applyAlignment="1" applyProtection="1">
      <protection hidden="1"/>
    </xf>
    <xf numFmtId="0" fontId="22" fillId="2" borderId="19" xfId="2" applyFont="1" applyFill="1" applyBorder="1" applyAlignment="1" applyProtection="1">
      <alignment horizontal="left"/>
      <protection hidden="1"/>
    </xf>
    <xf numFmtId="0" fontId="22" fillId="2" borderId="17" xfId="2" applyFont="1" applyFill="1" applyBorder="1" applyAlignment="1" applyProtection="1">
      <alignment horizontal="left"/>
      <protection hidden="1"/>
    </xf>
    <xf numFmtId="181" fontId="22" fillId="2" borderId="18" xfId="2" applyNumberFormat="1" applyFont="1" applyFill="1" applyBorder="1" applyAlignment="1" applyProtection="1">
      <alignment horizontal="center"/>
      <protection locked="0"/>
    </xf>
    <xf numFmtId="181" fontId="22" fillId="2" borderId="19" xfId="2" applyNumberFormat="1" applyFont="1" applyFill="1" applyBorder="1" applyAlignment="1" applyProtection="1">
      <alignment horizontal="center"/>
      <protection locked="0"/>
    </xf>
    <xf numFmtId="166" fontId="22" fillId="0" borderId="19" xfId="1" applyFont="1" applyBorder="1" applyAlignment="1" applyProtection="1">
      <alignment horizontal="center"/>
      <protection hidden="1"/>
    </xf>
    <xf numFmtId="179" fontId="22" fillId="0" borderId="19" xfId="2" applyNumberFormat="1" applyFont="1" applyBorder="1" applyAlignment="1" applyProtection="1">
      <alignment horizontal="center"/>
      <protection hidden="1"/>
    </xf>
    <xf numFmtId="180" fontId="22" fillId="0" borderId="17" xfId="2" applyNumberFormat="1" applyFont="1" applyBorder="1" applyAlignment="1" applyProtection="1">
      <protection hidden="1"/>
    </xf>
    <xf numFmtId="180" fontId="22" fillId="0" borderId="2" xfId="2" applyNumberFormat="1" applyFont="1" applyBorder="1" applyAlignment="1" applyProtection="1">
      <protection hidden="1"/>
    </xf>
    <xf numFmtId="180" fontId="22" fillId="0" borderId="18" xfId="2" applyNumberFormat="1" applyFont="1" applyBorder="1" applyAlignment="1" applyProtection="1">
      <protection hidden="1"/>
    </xf>
    <xf numFmtId="0" fontId="23" fillId="2" borderId="34" xfId="2" applyFont="1" applyFill="1" applyBorder="1" applyAlignment="1" applyProtection="1">
      <alignment horizontal="center"/>
      <protection hidden="1"/>
    </xf>
    <xf numFmtId="0" fontId="23" fillId="2" borderId="35" xfId="2" applyFont="1" applyFill="1" applyBorder="1" applyAlignment="1" applyProtection="1">
      <alignment horizontal="center"/>
      <protection hidden="1"/>
    </xf>
    <xf numFmtId="0" fontId="23" fillId="2" borderId="36" xfId="2" applyFont="1" applyFill="1" applyBorder="1" applyAlignment="1" applyProtection="1">
      <alignment horizontal="center"/>
      <protection hidden="1"/>
    </xf>
    <xf numFmtId="0" fontId="22" fillId="0" borderId="16" xfId="2" applyFont="1" applyBorder="1" applyAlignment="1" applyProtection="1">
      <protection hidden="1"/>
    </xf>
    <xf numFmtId="0" fontId="22" fillId="0" borderId="37" xfId="2" applyFont="1" applyBorder="1" applyAlignment="1" applyProtection="1">
      <protection hidden="1"/>
    </xf>
    <xf numFmtId="0" fontId="22" fillId="2" borderId="37" xfId="2" applyFont="1" applyFill="1" applyBorder="1" applyAlignment="1" applyProtection="1">
      <alignment horizontal="left"/>
      <protection hidden="1"/>
    </xf>
    <xf numFmtId="0" fontId="22" fillId="2" borderId="38" xfId="2" applyFont="1" applyFill="1" applyBorder="1" applyAlignment="1" applyProtection="1">
      <alignment horizontal="left"/>
      <protection hidden="1"/>
    </xf>
    <xf numFmtId="181" fontId="22" fillId="2" borderId="39" xfId="2" applyNumberFormat="1" applyFont="1" applyFill="1" applyBorder="1" applyAlignment="1" applyProtection="1">
      <alignment horizontal="center"/>
      <protection locked="0"/>
    </xf>
    <xf numFmtId="181" fontId="22" fillId="2" borderId="37" xfId="2" applyNumberFormat="1" applyFont="1" applyFill="1" applyBorder="1" applyAlignment="1" applyProtection="1">
      <alignment horizontal="center"/>
      <protection locked="0"/>
    </xf>
    <xf numFmtId="166" fontId="27" fillId="0" borderId="37" xfId="1" applyFont="1" applyBorder="1" applyAlignment="1" applyProtection="1">
      <alignment horizontal="center"/>
      <protection hidden="1"/>
    </xf>
    <xf numFmtId="179" fontId="22" fillId="0" borderId="37" xfId="2" applyNumberFormat="1" applyFont="1" applyBorder="1" applyAlignment="1" applyProtection="1">
      <alignment horizontal="center"/>
      <protection hidden="1"/>
    </xf>
    <xf numFmtId="180" fontId="22" fillId="0" borderId="38" xfId="2" applyNumberFormat="1" applyFont="1" applyBorder="1" applyAlignment="1" applyProtection="1">
      <protection hidden="1"/>
    </xf>
    <xf numFmtId="180" fontId="22" fillId="0" borderId="3" xfId="2" applyNumberFormat="1" applyFont="1" applyBorder="1" applyAlignment="1" applyProtection="1">
      <protection hidden="1"/>
    </xf>
    <xf numFmtId="180" fontId="22" fillId="0" borderId="39" xfId="2" applyNumberFormat="1" applyFont="1" applyBorder="1" applyAlignment="1" applyProtection="1">
      <protection hidden="1"/>
    </xf>
    <xf numFmtId="0" fontId="22" fillId="0" borderId="0" xfId="2" applyFont="1" applyBorder="1" applyAlignment="1" applyProtection="1">
      <alignment horizontal="center"/>
      <protection hidden="1"/>
    </xf>
    <xf numFmtId="0" fontId="23" fillId="0" borderId="40" xfId="2" applyFont="1" applyBorder="1" applyAlignment="1" applyProtection="1">
      <alignment horizontal="center"/>
      <protection hidden="1"/>
    </xf>
    <xf numFmtId="0" fontId="23" fillId="0" borderId="7" xfId="2" applyFont="1" applyBorder="1" applyAlignment="1" applyProtection="1">
      <alignment horizontal="center"/>
      <protection hidden="1"/>
    </xf>
    <xf numFmtId="43" fontId="23" fillId="5" borderId="41" xfId="3" applyNumberFormat="1" applyFont="1" applyFill="1" applyBorder="1" applyAlignment="1" applyProtection="1">
      <alignment horizontal="center"/>
      <protection hidden="1"/>
    </xf>
    <xf numFmtId="43" fontId="23" fillId="5" borderId="42" xfId="3" applyNumberFormat="1" applyFont="1" applyFill="1" applyBorder="1" applyAlignment="1" applyProtection="1">
      <alignment horizontal="center"/>
      <protection hidden="1"/>
    </xf>
    <xf numFmtId="43" fontId="23" fillId="5" borderId="43" xfId="3" applyNumberFormat="1" applyFont="1" applyFill="1" applyBorder="1" applyAlignment="1" applyProtection="1">
      <alignment horizontal="center"/>
      <protection hidden="1"/>
    </xf>
    <xf numFmtId="0" fontId="22" fillId="0" borderId="0" xfId="2" applyFont="1" applyBorder="1" applyAlignment="1" applyProtection="1">
      <alignment horizontal="left" vertical="top" indent="1"/>
      <protection hidden="1"/>
    </xf>
    <xf numFmtId="0" fontId="23" fillId="0" borderId="1" xfId="2" applyFont="1" applyBorder="1" applyAlignment="1" applyProtection="1">
      <alignment horizontal="center"/>
      <protection hidden="1"/>
    </xf>
    <xf numFmtId="43" fontId="22" fillId="0" borderId="1" xfId="3" applyNumberFormat="1" applyFont="1" applyBorder="1" applyAlignment="1" applyProtection="1">
      <alignment horizontal="center"/>
      <protection locked="0"/>
    </xf>
    <xf numFmtId="43" fontId="22" fillId="0" borderId="1" xfId="3" applyFont="1" applyBorder="1" applyAlignment="1" applyProtection="1">
      <alignment horizontal="center"/>
      <protection hidden="1"/>
    </xf>
    <xf numFmtId="49" fontId="23" fillId="14" borderId="25" xfId="2" applyNumberFormat="1" applyFont="1" applyFill="1" applyBorder="1" applyAlignment="1" applyProtection="1">
      <alignment horizontal="center"/>
      <protection locked="0"/>
    </xf>
    <xf numFmtId="49" fontId="23" fillId="14" borderId="26" xfId="2" applyNumberFormat="1" applyFont="1" applyFill="1" applyBorder="1" applyAlignment="1" applyProtection="1">
      <alignment horizontal="center"/>
      <protection locked="0"/>
    </xf>
    <xf numFmtId="0" fontId="23" fillId="0" borderId="2" xfId="2" applyFont="1" applyFill="1" applyBorder="1" applyAlignment="1" applyProtection="1">
      <alignment horizontal="left"/>
    </xf>
    <xf numFmtId="166" fontId="23" fillId="0" borderId="5" xfId="1" applyFont="1" applyFill="1" applyBorder="1" applyAlignment="1" applyProtection="1">
      <alignment horizontal="center" vertical="center"/>
      <protection hidden="1"/>
    </xf>
    <xf numFmtId="166" fontId="23" fillId="0" borderId="10" xfId="1" applyFont="1" applyFill="1" applyBorder="1" applyAlignment="1" applyProtection="1">
      <alignment horizontal="center" vertical="center"/>
      <protection hidden="1"/>
    </xf>
    <xf numFmtId="0" fontId="23" fillId="0" borderId="5" xfId="2" applyFont="1" applyFill="1" applyBorder="1" applyAlignment="1" applyProtection="1">
      <alignment horizontal="center" vertical="center"/>
      <protection hidden="1"/>
    </xf>
    <xf numFmtId="0" fontId="23" fillId="0" borderId="10" xfId="2" applyFont="1" applyFill="1" applyBorder="1" applyAlignment="1" applyProtection="1">
      <alignment horizontal="center" vertical="center"/>
      <protection hidden="1"/>
    </xf>
    <xf numFmtId="0" fontId="21" fillId="0" borderId="0" xfId="2" applyFont="1" applyFill="1" applyAlignment="1" applyProtection="1">
      <alignment horizontal="center"/>
      <protection locked="0"/>
    </xf>
    <xf numFmtId="0" fontId="23" fillId="0" borderId="1" xfId="2" applyNumberFormat="1" applyFont="1" applyFill="1" applyBorder="1" applyAlignment="1" applyProtection="1">
      <alignment horizontal="left"/>
    </xf>
    <xf numFmtId="0" fontId="23" fillId="0" borderId="2" xfId="2" applyNumberFormat="1" applyFont="1" applyFill="1" applyBorder="1" applyAlignment="1" applyProtection="1">
      <alignment horizontal="left"/>
    </xf>
    <xf numFmtId="164" fontId="23" fillId="0" borderId="8" xfId="3" applyNumberFormat="1" applyFont="1" applyFill="1" applyBorder="1" applyAlignment="1" applyProtection="1">
      <alignment horizontal="center" vertical="center"/>
      <protection hidden="1"/>
    </xf>
    <xf numFmtId="164" fontId="23" fillId="0" borderId="9" xfId="3" applyNumberFormat="1" applyFont="1" applyFill="1" applyBorder="1" applyAlignment="1" applyProtection="1">
      <alignment horizontal="center" vertical="center"/>
      <protection hidden="1"/>
    </xf>
    <xf numFmtId="0" fontId="22" fillId="0" borderId="3" xfId="2" applyFont="1" applyFill="1" applyBorder="1" applyAlignment="1" applyProtection="1">
      <alignment horizontal="center"/>
      <protection locked="0"/>
    </xf>
    <xf numFmtId="0" fontId="22" fillId="0" borderId="4" xfId="2" applyFont="1" applyFill="1" applyBorder="1" applyAlignment="1" applyProtection="1">
      <alignment horizontal="center"/>
      <protection locked="0"/>
    </xf>
    <xf numFmtId="164" fontId="22" fillId="0" borderId="4" xfId="3" applyNumberFormat="1" applyFont="1" applyFill="1" applyBorder="1" applyAlignment="1" applyProtection="1">
      <alignment horizontal="center"/>
      <protection locked="0"/>
    </xf>
    <xf numFmtId="49" fontId="23" fillId="0" borderId="6" xfId="2" applyNumberFormat="1" applyFont="1" applyFill="1" applyBorder="1" applyAlignment="1" applyProtection="1">
      <alignment horizontal="center" vertical="center"/>
      <protection hidden="1"/>
    </xf>
    <xf numFmtId="49" fontId="23" fillId="0" borderId="7" xfId="2" applyNumberFormat="1" applyFont="1" applyFill="1" applyBorder="1" applyAlignment="1" applyProtection="1">
      <alignment horizontal="center" vertical="center"/>
      <protection hidden="1"/>
    </xf>
    <xf numFmtId="49" fontId="23" fillId="0" borderId="11" xfId="2" applyNumberFormat="1" applyFont="1" applyFill="1" applyBorder="1" applyAlignment="1" applyProtection="1">
      <alignment horizontal="center" vertical="center"/>
      <protection hidden="1"/>
    </xf>
    <xf numFmtId="49" fontId="23" fillId="0" borderId="12" xfId="2" applyNumberFormat="1" applyFont="1" applyFill="1" applyBorder="1" applyAlignment="1" applyProtection="1">
      <alignment horizontal="center" vertical="center"/>
      <protection hidden="1"/>
    </xf>
    <xf numFmtId="0" fontId="22" fillId="0" borderId="19" xfId="2" applyFont="1" applyFill="1" applyBorder="1" applyAlignment="1" applyProtection="1">
      <alignment horizontal="left"/>
      <protection hidden="1"/>
    </xf>
    <xf numFmtId="0" fontId="22" fillId="0" borderId="17" xfId="2" applyFont="1" applyFill="1" applyBorder="1" applyAlignment="1" applyProtection="1">
      <alignment horizontal="left"/>
      <protection hidden="1"/>
    </xf>
    <xf numFmtId="181" fontId="22" fillId="0" borderId="18" xfId="2" applyNumberFormat="1" applyFont="1" applyFill="1" applyBorder="1" applyAlignment="1" applyProtection="1">
      <alignment horizontal="center"/>
      <protection locked="0"/>
    </xf>
    <xf numFmtId="181" fontId="22" fillId="0" borderId="19" xfId="2" applyNumberFormat="1" applyFont="1" applyFill="1" applyBorder="1" applyAlignment="1" applyProtection="1">
      <alignment horizontal="center"/>
      <protection locked="0"/>
    </xf>
    <xf numFmtId="0" fontId="22" fillId="0" borderId="37" xfId="2" applyFont="1" applyFill="1" applyBorder="1" applyAlignment="1" applyProtection="1">
      <alignment horizontal="left"/>
      <protection hidden="1"/>
    </xf>
    <xf numFmtId="0" fontId="22" fillId="0" borderId="38" xfId="2" applyFont="1" applyFill="1" applyBorder="1" applyAlignment="1" applyProtection="1">
      <alignment horizontal="left"/>
      <protection hidden="1"/>
    </xf>
    <xf numFmtId="181" fontId="22" fillId="0" borderId="39" xfId="2" applyNumberFormat="1" applyFont="1" applyFill="1" applyBorder="1" applyAlignment="1" applyProtection="1">
      <alignment horizontal="center"/>
      <protection locked="0"/>
    </xf>
    <xf numFmtId="181" fontId="22" fillId="0" borderId="37" xfId="2" applyNumberFormat="1" applyFont="1" applyFill="1" applyBorder="1" applyAlignment="1" applyProtection="1">
      <alignment horizontal="center"/>
      <protection locked="0"/>
    </xf>
    <xf numFmtId="166" fontId="22" fillId="0" borderId="14" xfId="1" applyNumberFormat="1" applyFont="1" applyBorder="1" applyAlignment="1" applyProtection="1">
      <alignment horizontal="center" vertical="center"/>
      <protection hidden="1"/>
    </xf>
    <xf numFmtId="166" fontId="22" fillId="0" borderId="33" xfId="1" applyNumberFormat="1" applyFont="1" applyBorder="1" applyAlignment="1" applyProtection="1">
      <alignment horizontal="center" vertical="center"/>
      <protection hidden="1"/>
    </xf>
    <xf numFmtId="166" fontId="22" fillId="0" borderId="15" xfId="1" applyNumberFormat="1" applyFont="1" applyBorder="1" applyAlignment="1" applyProtection="1">
      <alignment horizontal="center" vertical="center"/>
      <protection hidden="1"/>
    </xf>
    <xf numFmtId="0" fontId="23" fillId="0" borderId="0" xfId="74" applyFont="1" applyFill="1" applyBorder="1" applyAlignment="1">
      <alignment horizontal="center" vertical="center"/>
    </xf>
    <xf numFmtId="0" fontId="41" fillId="0" borderId="0" xfId="74" applyFont="1" applyFill="1" applyBorder="1" applyAlignment="1">
      <alignment horizontal="center" vertical="center"/>
    </xf>
    <xf numFmtId="0" fontId="41" fillId="0" borderId="1" xfId="2" applyFont="1" applyFill="1" applyBorder="1" applyAlignment="1" applyProtection="1">
      <alignment horizontal="center" vertical="center"/>
      <protection locked="0"/>
    </xf>
    <xf numFmtId="0" fontId="41" fillId="0" borderId="0" xfId="2" applyFont="1" applyFill="1" applyAlignment="1" applyProtection="1">
      <alignment horizontal="center" vertical="center"/>
      <protection locked="0"/>
    </xf>
    <xf numFmtId="164" fontId="23" fillId="0" borderId="55" xfId="3" applyNumberFormat="1" applyFont="1" applyFill="1" applyBorder="1" applyAlignment="1" applyProtection="1">
      <alignment horizontal="center" vertical="center"/>
      <protection hidden="1"/>
    </xf>
    <xf numFmtId="164" fontId="23" fillId="0" borderId="5" xfId="3" applyNumberFormat="1" applyFont="1" applyFill="1" applyBorder="1" applyAlignment="1" applyProtection="1">
      <alignment horizontal="center" vertical="center"/>
      <protection hidden="1"/>
    </xf>
    <xf numFmtId="164" fontId="23" fillId="0" borderId="10" xfId="3" applyNumberFormat="1" applyFont="1" applyFill="1" applyBorder="1" applyAlignment="1" applyProtection="1">
      <alignment horizontal="center" vertical="center"/>
      <protection hidden="1"/>
    </xf>
    <xf numFmtId="0" fontId="23" fillId="0" borderId="2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57" fillId="0" borderId="0" xfId="81" applyFont="1" applyAlignment="1">
      <alignment horizontal="center"/>
    </xf>
    <xf numFmtId="0" fontId="22" fillId="0" borderId="0" xfId="75" applyFont="1" applyAlignment="1">
      <alignment horizontal="center"/>
    </xf>
    <xf numFmtId="0" fontId="60" fillId="0" borderId="66" xfId="81" applyFont="1" applyBorder="1" applyAlignment="1">
      <alignment horizontal="center" vertical="center"/>
    </xf>
    <xf numFmtId="0" fontId="60" fillId="0" borderId="67" xfId="81" applyFont="1" applyBorder="1" applyAlignment="1">
      <alignment horizontal="center" vertical="center"/>
    </xf>
    <xf numFmtId="0" fontId="60" fillId="0" borderId="69" xfId="81" applyFont="1" applyBorder="1" applyAlignment="1">
      <alignment horizontal="center" vertical="center"/>
    </xf>
    <xf numFmtId="0" fontId="60" fillId="0" borderId="70" xfId="81" applyFont="1" applyBorder="1" applyAlignment="1">
      <alignment horizontal="center" vertical="center"/>
    </xf>
    <xf numFmtId="0" fontId="60" fillId="0" borderId="68" xfId="81" applyFont="1" applyBorder="1" applyAlignment="1">
      <alignment horizontal="center" vertical="center"/>
    </xf>
    <xf numFmtId="0" fontId="60" fillId="0" borderId="71" xfId="81" applyFont="1" applyBorder="1" applyAlignment="1">
      <alignment horizontal="center" vertical="center"/>
    </xf>
    <xf numFmtId="0" fontId="58" fillId="0" borderId="72" xfId="81" applyFont="1" applyBorder="1" applyAlignment="1">
      <alignment horizontal="center"/>
    </xf>
    <xf numFmtId="0" fontId="58" fillId="0" borderId="74" xfId="81" applyFont="1" applyBorder="1" applyAlignment="1">
      <alignment horizontal="center"/>
    </xf>
    <xf numFmtId="0" fontId="58" fillId="0" borderId="0" xfId="81" applyFont="1" applyAlignment="1">
      <alignment horizontal="left"/>
    </xf>
    <xf numFmtId="0" fontId="58" fillId="0" borderId="45" xfId="81" applyFont="1" applyBorder="1" applyAlignment="1">
      <alignment horizontal="left"/>
    </xf>
    <xf numFmtId="186" fontId="22" fillId="0" borderId="0" xfId="75" applyNumberFormat="1" applyFont="1" applyAlignment="1">
      <alignment horizontal="left"/>
    </xf>
    <xf numFmtId="0" fontId="58" fillId="0" borderId="0" xfId="81" applyFont="1" applyAlignment="1" applyProtection="1">
      <alignment horizontal="center"/>
      <protection locked="0"/>
    </xf>
    <xf numFmtId="0" fontId="58" fillId="0" borderId="75" xfId="81" applyFont="1" applyBorder="1" applyAlignment="1">
      <alignment horizontal="center" vertical="top"/>
    </xf>
    <xf numFmtId="0" fontId="58" fillId="0" borderId="72" xfId="81" applyFont="1" applyBorder="1" applyAlignment="1">
      <alignment horizontal="center" vertical="top"/>
    </xf>
    <xf numFmtId="0" fontId="58" fillId="0" borderId="74" xfId="81" applyFont="1" applyBorder="1" applyAlignment="1">
      <alignment horizontal="center" vertical="top"/>
    </xf>
    <xf numFmtId="43" fontId="58" fillId="15" borderId="35" xfId="81" applyNumberFormat="1" applyFont="1" applyFill="1" applyBorder="1" applyAlignment="1">
      <alignment horizontal="left"/>
    </xf>
    <xf numFmtId="0" fontId="63" fillId="15" borderId="35" xfId="75" applyFont="1" applyFill="1" applyBorder="1" applyAlignment="1">
      <alignment horizontal="left"/>
    </xf>
    <xf numFmtId="0" fontId="63" fillId="15" borderId="36" xfId="75" applyFont="1" applyFill="1" applyBorder="1" applyAlignment="1">
      <alignment horizontal="left"/>
    </xf>
    <xf numFmtId="43" fontId="58" fillId="11" borderId="25" xfId="81" applyNumberFormat="1" applyFont="1" applyFill="1" applyBorder="1" applyAlignment="1">
      <alignment horizontal="center"/>
    </xf>
    <xf numFmtId="0" fontId="58" fillId="11" borderId="31" xfId="81" applyFont="1" applyFill="1" applyBorder="1" applyAlignment="1">
      <alignment horizontal="center"/>
    </xf>
    <xf numFmtId="0" fontId="58" fillId="11" borderId="26" xfId="81" applyFont="1" applyFill="1" applyBorder="1" applyAlignment="1">
      <alignment horizontal="center"/>
    </xf>
    <xf numFmtId="182" fontId="58" fillId="11" borderId="25" xfId="1" applyNumberFormat="1" applyFont="1" applyFill="1" applyBorder="1" applyAlignment="1">
      <alignment horizontal="right"/>
    </xf>
    <xf numFmtId="182" fontId="58" fillId="11" borderId="31" xfId="1" applyNumberFormat="1" applyFont="1" applyFill="1" applyBorder="1" applyAlignment="1">
      <alignment horizontal="right"/>
    </xf>
    <xf numFmtId="182" fontId="58" fillId="11" borderId="26" xfId="1" applyNumberFormat="1" applyFont="1" applyFill="1" applyBorder="1" applyAlignment="1">
      <alignment horizontal="right"/>
    </xf>
    <xf numFmtId="185" fontId="60" fillId="0" borderId="4" xfId="81" applyNumberFormat="1" applyFont="1" applyBorder="1" applyAlignment="1">
      <alignment horizontal="center" vertical="center"/>
    </xf>
    <xf numFmtId="0" fontId="58" fillId="0" borderId="0" xfId="81" applyFont="1" applyAlignment="1" applyProtection="1">
      <alignment horizontal="left"/>
      <protection locked="0"/>
    </xf>
    <xf numFmtId="0" fontId="60" fillId="0" borderId="75" xfId="81" applyFont="1" applyBorder="1" applyAlignment="1">
      <alignment horizontal="center" vertical="center"/>
    </xf>
    <xf numFmtId="0" fontId="60" fillId="0" borderId="35" xfId="81" applyFont="1" applyBorder="1" applyAlignment="1">
      <alignment horizontal="center" vertical="center"/>
    </xf>
    <xf numFmtId="0" fontId="60" fillId="0" borderId="36" xfId="81" applyFont="1" applyBorder="1" applyAlignment="1">
      <alignment horizontal="center" vertical="center"/>
    </xf>
    <xf numFmtId="0" fontId="60" fillId="0" borderId="74" xfId="81" applyFont="1" applyBorder="1" applyAlignment="1">
      <alignment horizontal="center" vertical="center"/>
    </xf>
    <xf numFmtId="0" fontId="60" fillId="0" borderId="45" xfId="81" applyFont="1" applyBorder="1" applyAlignment="1">
      <alignment horizontal="center" vertical="center"/>
    </xf>
    <xf numFmtId="0" fontId="60" fillId="0" borderId="46" xfId="81" applyFont="1" applyBorder="1" applyAlignment="1">
      <alignment horizontal="center" vertical="center"/>
    </xf>
    <xf numFmtId="0" fontId="58" fillId="0" borderId="75" xfId="81" applyFont="1" applyBorder="1" applyAlignment="1">
      <alignment horizontal="center" vertical="center"/>
    </xf>
    <xf numFmtId="0" fontId="58" fillId="0" borderId="35" xfId="81" applyFont="1" applyBorder="1" applyAlignment="1">
      <alignment horizontal="center" vertical="center"/>
    </xf>
    <xf numFmtId="0" fontId="58" fillId="0" borderId="72" xfId="81" applyFont="1" applyBorder="1" applyAlignment="1">
      <alignment horizontal="center" vertical="center"/>
    </xf>
    <xf numFmtId="0" fontId="58" fillId="0" borderId="0" xfId="81" applyFont="1" applyAlignment="1">
      <alignment horizontal="center" vertical="center"/>
    </xf>
    <xf numFmtId="0" fontId="58" fillId="0" borderId="74" xfId="81" applyFont="1" applyBorder="1" applyAlignment="1">
      <alignment horizontal="center" vertical="center"/>
    </xf>
    <xf numFmtId="0" fontId="58" fillId="0" borderId="45" xfId="81" applyFont="1" applyBorder="1" applyAlignment="1">
      <alignment horizontal="center" vertical="center"/>
    </xf>
    <xf numFmtId="0" fontId="62" fillId="0" borderId="35" xfId="81" applyFont="1" applyBorder="1" applyAlignment="1">
      <alignment horizontal="center" vertical="center"/>
    </xf>
    <xf numFmtId="0" fontId="58" fillId="0" borderId="36" xfId="81" applyFont="1" applyBorder="1" applyAlignment="1">
      <alignment horizontal="center"/>
    </xf>
    <xf numFmtId="0" fontId="58" fillId="0" borderId="29" xfId="81" applyFont="1" applyBorder="1" applyAlignment="1">
      <alignment horizontal="center"/>
    </xf>
    <xf numFmtId="0" fontId="58" fillId="0" borderId="46" xfId="81" applyFont="1" applyBorder="1" applyAlignment="1">
      <alignment horizontal="center"/>
    </xf>
    <xf numFmtId="0" fontId="58" fillId="0" borderId="31" xfId="81" applyFont="1" applyBorder="1" applyAlignment="1">
      <alignment horizontal="center"/>
    </xf>
    <xf numFmtId="0" fontId="40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76" applyFont="1" applyBorder="1" applyAlignment="1">
      <alignment horizontal="center"/>
    </xf>
  </cellXfs>
  <cellStyles count="83">
    <cellStyle name=",;F'KOIT[[WAAHK" xfId="5" xr:uid="{00000000-0005-0000-0000-000000000000}"/>
    <cellStyle name="?? [0.00]_????" xfId="6" xr:uid="{00000000-0005-0000-0000-000001000000}"/>
    <cellStyle name="?? [0]_PERSONAL" xfId="7" xr:uid="{00000000-0005-0000-0000-000002000000}"/>
    <cellStyle name="???? [0.00]_????" xfId="8" xr:uid="{00000000-0005-0000-0000-000003000000}"/>
    <cellStyle name="??????[0]_PERSONAL" xfId="9" xr:uid="{00000000-0005-0000-0000-000004000000}"/>
    <cellStyle name="??????PERSONAL" xfId="10" xr:uid="{00000000-0005-0000-0000-000005000000}"/>
    <cellStyle name="?????[0]_PERSONAL" xfId="11" xr:uid="{00000000-0005-0000-0000-000006000000}"/>
    <cellStyle name="?????PERSONAL" xfId="12" xr:uid="{00000000-0005-0000-0000-000007000000}"/>
    <cellStyle name="????_????" xfId="13" xr:uid="{00000000-0005-0000-0000-000008000000}"/>
    <cellStyle name="???[0]_PERSONAL" xfId="14" xr:uid="{00000000-0005-0000-0000-000009000000}"/>
    <cellStyle name="???_PERSONAL" xfId="15" xr:uid="{00000000-0005-0000-0000-00000A000000}"/>
    <cellStyle name="??_??" xfId="16" xr:uid="{00000000-0005-0000-0000-00000B000000}"/>
    <cellStyle name="?@??laroux" xfId="17" xr:uid="{00000000-0005-0000-0000-00000C000000}"/>
    <cellStyle name="=C:\WINDOWS\SYSTEM32\COMMAND.COM" xfId="18" xr:uid="{00000000-0005-0000-0000-00000D000000}"/>
    <cellStyle name="abc" xfId="19" xr:uid="{00000000-0005-0000-0000-00000E000000}"/>
    <cellStyle name="Calc Currency (0)" xfId="20" xr:uid="{00000000-0005-0000-0000-00000F000000}"/>
    <cellStyle name="Calc Currency (2)" xfId="21" xr:uid="{00000000-0005-0000-0000-000010000000}"/>
    <cellStyle name="Calc Percent (0)" xfId="22" xr:uid="{00000000-0005-0000-0000-000011000000}"/>
    <cellStyle name="Calc Percent (1)" xfId="23" xr:uid="{00000000-0005-0000-0000-000012000000}"/>
    <cellStyle name="Calc Percent (2)" xfId="24" xr:uid="{00000000-0005-0000-0000-000013000000}"/>
    <cellStyle name="Calc Units (0)" xfId="25" xr:uid="{00000000-0005-0000-0000-000014000000}"/>
    <cellStyle name="Calc Units (1)" xfId="26" xr:uid="{00000000-0005-0000-0000-000015000000}"/>
    <cellStyle name="Calc Units (2)" xfId="27" xr:uid="{00000000-0005-0000-0000-000016000000}"/>
    <cellStyle name="Comma [00]" xfId="28" xr:uid="{00000000-0005-0000-0000-000018000000}"/>
    <cellStyle name="Comma 2" xfId="29" xr:uid="{00000000-0005-0000-0000-000019000000}"/>
    <cellStyle name="Comma 3 2" xfId="82" xr:uid="{2AFF1100-3CA3-486A-A1B3-40A5BE6C14E0}"/>
    <cellStyle name="company_title" xfId="30" xr:uid="{00000000-0005-0000-0000-00001A000000}"/>
    <cellStyle name="Currency [00]" xfId="31" xr:uid="{00000000-0005-0000-0000-00001B000000}"/>
    <cellStyle name="Date Short" xfId="32" xr:uid="{00000000-0005-0000-0000-00001C000000}"/>
    <cellStyle name="date_format" xfId="33" xr:uid="{00000000-0005-0000-0000-00001D000000}"/>
    <cellStyle name="Enter Currency (0)" xfId="34" xr:uid="{00000000-0005-0000-0000-00001E000000}"/>
    <cellStyle name="Enter Currency (2)" xfId="35" xr:uid="{00000000-0005-0000-0000-00001F000000}"/>
    <cellStyle name="Enter Units (0)" xfId="36" xr:uid="{00000000-0005-0000-0000-000020000000}"/>
    <cellStyle name="Enter Units (1)" xfId="37" xr:uid="{00000000-0005-0000-0000-000021000000}"/>
    <cellStyle name="Enter Units (2)" xfId="38" xr:uid="{00000000-0005-0000-0000-000022000000}"/>
    <cellStyle name="Grey" xfId="39" xr:uid="{00000000-0005-0000-0000-000023000000}"/>
    <cellStyle name="Header1" xfId="40" xr:uid="{00000000-0005-0000-0000-000024000000}"/>
    <cellStyle name="Header2" xfId="41" xr:uid="{00000000-0005-0000-0000-000025000000}"/>
    <cellStyle name="Input [yellow]" xfId="42" xr:uid="{00000000-0005-0000-0000-000026000000}"/>
    <cellStyle name="Link Currency (0)" xfId="43" xr:uid="{00000000-0005-0000-0000-000027000000}"/>
    <cellStyle name="Link Currency (2)" xfId="44" xr:uid="{00000000-0005-0000-0000-000028000000}"/>
    <cellStyle name="Link Units (0)" xfId="45" xr:uid="{00000000-0005-0000-0000-000029000000}"/>
    <cellStyle name="Link Units (1)" xfId="46" xr:uid="{00000000-0005-0000-0000-00002A000000}"/>
    <cellStyle name="Link Units (2)" xfId="47" xr:uid="{00000000-0005-0000-0000-00002B000000}"/>
    <cellStyle name="Normal - Style1" xfId="48" xr:uid="{00000000-0005-0000-0000-00002D000000}"/>
    <cellStyle name="Normal 2" xfId="49" xr:uid="{00000000-0005-0000-0000-00002E000000}"/>
    <cellStyle name="Normal 2 2" xfId="80" xr:uid="{2879D3C5-9C54-4B6E-AF9F-211861C7D50A}"/>
    <cellStyle name="Normal 3" xfId="50" xr:uid="{00000000-0005-0000-0000-00002F000000}"/>
    <cellStyle name="Normal 4" xfId="70" xr:uid="{00000000-0005-0000-0000-000030000000}"/>
    <cellStyle name="Normal_ต่อเติมโรงจอดรถ รยล.โครงการปรับปรุงพระที่นั่งอัมพรสถาน ( เปลี่ยนแปลงฐานราก )" xfId="4" xr:uid="{00000000-0005-0000-0000-000031000000}"/>
    <cellStyle name="Normal_สรุปผลการประเมินราคา" xfId="67" xr:uid="{00000000-0005-0000-0000-000032000000}"/>
    <cellStyle name="ParaBirimi [0]_RESULTS" xfId="51" xr:uid="{00000000-0005-0000-0000-000033000000}"/>
    <cellStyle name="ParaBirimi_RESULTS" xfId="52" xr:uid="{00000000-0005-0000-0000-000034000000}"/>
    <cellStyle name="Percent [0]" xfId="53" xr:uid="{00000000-0005-0000-0000-000035000000}"/>
    <cellStyle name="Percent [00]" xfId="54" xr:uid="{00000000-0005-0000-0000-000036000000}"/>
    <cellStyle name="Percent [2]" xfId="55" xr:uid="{00000000-0005-0000-0000-000037000000}"/>
    <cellStyle name="Percent 2" xfId="79" xr:uid="{00000000-0005-0000-0000-000038000000}"/>
    <cellStyle name="PrePop Currency (0)" xfId="56" xr:uid="{00000000-0005-0000-0000-000039000000}"/>
    <cellStyle name="PrePop Currency (2)" xfId="57" xr:uid="{00000000-0005-0000-0000-00003A000000}"/>
    <cellStyle name="PrePop Units (0)" xfId="58" xr:uid="{00000000-0005-0000-0000-00003B000000}"/>
    <cellStyle name="PrePop Units (1)" xfId="59" xr:uid="{00000000-0005-0000-0000-00003C000000}"/>
    <cellStyle name="PrePop Units (2)" xfId="60" xr:uid="{00000000-0005-0000-0000-00003D000000}"/>
    <cellStyle name="report_title" xfId="61" xr:uid="{00000000-0005-0000-0000-00003E000000}"/>
    <cellStyle name="Text Indent A" xfId="62" xr:uid="{00000000-0005-0000-0000-00003F000000}"/>
    <cellStyle name="Text Indent B" xfId="63" xr:uid="{00000000-0005-0000-0000-000040000000}"/>
    <cellStyle name="Text Indent C" xfId="64" xr:uid="{00000000-0005-0000-0000-000041000000}"/>
    <cellStyle name="Virg? [0]_RESULTS" xfId="65" xr:uid="{00000000-0005-0000-0000-000042000000}"/>
    <cellStyle name="Virg?_RESULTS" xfId="66" xr:uid="{00000000-0005-0000-0000-000043000000}"/>
    <cellStyle name="เครื่องหมายจุลภาค 2" xfId="3" xr:uid="{00000000-0005-0000-0000-000044000000}"/>
    <cellStyle name="เครื่องหมายจุลภาค 2 2" xfId="71" xr:uid="{00000000-0005-0000-0000-000045000000}"/>
    <cellStyle name="เครื่องหมายจุลภาค 3" xfId="69" xr:uid="{00000000-0005-0000-0000-000046000000}"/>
    <cellStyle name="เครื่องหมายจุลภาค 4" xfId="72" xr:uid="{00000000-0005-0000-0000-000047000000}"/>
    <cellStyle name="เครื่องหมายจุลภาค 5" xfId="78" xr:uid="{00000000-0005-0000-0000-000048000000}"/>
    <cellStyle name="จุลภาค" xfId="1" builtinId="3"/>
    <cellStyle name="ปกติ" xfId="0" builtinId="0"/>
    <cellStyle name="ปกติ 2" xfId="2" xr:uid="{00000000-0005-0000-0000-000049000000}"/>
    <cellStyle name="ปกติ 2 2" xfId="73" xr:uid="{00000000-0005-0000-0000-00004A000000}"/>
    <cellStyle name="ปกติ 2 3" xfId="74" xr:uid="{00000000-0005-0000-0000-00004B000000}"/>
    <cellStyle name="ปกติ 3" xfId="68" xr:uid="{00000000-0005-0000-0000-00004C000000}"/>
    <cellStyle name="ปกติ 4" xfId="75" xr:uid="{00000000-0005-0000-0000-00004D000000}"/>
    <cellStyle name="ปกติ 5" xfId="76" xr:uid="{00000000-0005-0000-0000-00004E000000}"/>
    <cellStyle name="ปกติ 6" xfId="77" xr:uid="{00000000-0005-0000-0000-00004F000000}"/>
    <cellStyle name="ปกติ_ตัวอย่างการคำนวณ FACTOR F" xfId="81" xr:uid="{2A7031B0-AB55-4EBA-8150-E9BD67F48005}"/>
  </cellStyles>
  <dxfs count="0"/>
  <tableStyles count="0" defaultTableStyle="TableStyleMedium9" defaultPivotStyle="PivotStyleLight16"/>
  <colors>
    <mruColors>
      <color rgb="FF00FF00"/>
      <color rgb="FFF73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33</xdr:row>
      <xdr:rowOff>53340</xdr:rowOff>
    </xdr:from>
    <xdr:to>
      <xdr:col>7</xdr:col>
      <xdr:colOff>304800</xdr:colOff>
      <xdr:row>33</xdr:row>
      <xdr:rowOff>213360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C6565FC8-8990-4890-838D-06D67BDA8CF9}"/>
            </a:ext>
          </a:extLst>
        </xdr:cNvPr>
        <xdr:cNvSpPr/>
      </xdr:nvSpPr>
      <xdr:spPr>
        <a:xfrm>
          <a:off x="2926080" y="8862060"/>
          <a:ext cx="167640" cy="160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137160</xdr:colOff>
      <xdr:row>34</xdr:row>
      <xdr:rowOff>76200</xdr:rowOff>
    </xdr:from>
    <xdr:to>
      <xdr:col>7</xdr:col>
      <xdr:colOff>304800</xdr:colOff>
      <xdr:row>34</xdr:row>
      <xdr:rowOff>236220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8CF1D639-25EA-43AF-90F3-88EE7B4900B9}"/>
            </a:ext>
          </a:extLst>
        </xdr:cNvPr>
        <xdr:cNvSpPr/>
      </xdr:nvSpPr>
      <xdr:spPr>
        <a:xfrm>
          <a:off x="2926080" y="9159240"/>
          <a:ext cx="167640" cy="160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1</xdr:row>
      <xdr:rowOff>38100</xdr:rowOff>
    </xdr:from>
    <xdr:to>
      <xdr:col>13</xdr:col>
      <xdr:colOff>327660</xdr:colOff>
      <xdr:row>12</xdr:row>
      <xdr:rowOff>67227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055D746-8418-4E2F-9147-424EB47D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342900"/>
          <a:ext cx="5494020" cy="2962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297180</xdr:colOff>
      <xdr:row>3</xdr:row>
      <xdr:rowOff>205740</xdr:rowOff>
    </xdr:from>
    <xdr:to>
      <xdr:col>15</xdr:col>
      <xdr:colOff>420186</xdr:colOff>
      <xdr:row>14</xdr:row>
      <xdr:rowOff>68042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EEF3B632-961F-4A20-88B9-E430F0F11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5260" y="1188720"/>
          <a:ext cx="6371406" cy="3199862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21</xdr:row>
      <xdr:rowOff>257175</xdr:rowOff>
    </xdr:from>
    <xdr:to>
      <xdr:col>1</xdr:col>
      <xdr:colOff>247650</xdr:colOff>
      <xdr:row>24</xdr:row>
      <xdr:rowOff>9620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63CCB4AC-AFB9-43D9-8564-F6D6A0E7E1AB}"/>
            </a:ext>
          </a:extLst>
        </xdr:cNvPr>
        <xdr:cNvSpPr/>
      </xdr:nvSpPr>
      <xdr:spPr>
        <a:xfrm>
          <a:off x="565785" y="6398895"/>
          <a:ext cx="123825" cy="68970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40005</xdr:colOff>
      <xdr:row>21</xdr:row>
      <xdr:rowOff>205740</xdr:rowOff>
    </xdr:from>
    <xdr:to>
      <xdr:col>9</xdr:col>
      <xdr:colOff>133523</xdr:colOff>
      <xdr:row>23</xdr:row>
      <xdr:rowOff>198207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80F4235E-98F9-46F5-849E-854ED5FFAA08}"/>
            </a:ext>
          </a:extLst>
        </xdr:cNvPr>
        <xdr:cNvSpPr/>
      </xdr:nvSpPr>
      <xdr:spPr>
        <a:xfrm>
          <a:off x="4657725" y="6347460"/>
          <a:ext cx="93518" cy="6173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708</xdr:colOff>
      <xdr:row>0</xdr:row>
      <xdr:rowOff>0</xdr:rowOff>
    </xdr:from>
    <xdr:to>
      <xdr:col>12</xdr:col>
      <xdr:colOff>16933</xdr:colOff>
      <xdr:row>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E6EB69-7901-4059-80C8-C9964D2B62D7}"/>
            </a:ext>
          </a:extLst>
        </xdr:cNvPr>
        <xdr:cNvSpPr txBox="1"/>
      </xdr:nvSpPr>
      <xdr:spPr>
        <a:xfrm>
          <a:off x="6150048" y="0"/>
          <a:ext cx="118801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%20&#3629;&#3610;&#3605;.&#3588;&#3623;&#3609;&#3585;&#3634;&#3627;&#3621;&#3591;%20(15%20&#3617;&#3636;.&#3618;.58%20&#3651;&#3627;&#3617;&#3656;)/&#3650;&#3588;&#3619;&#3591;&#3585;&#3634;&#3619;%20&#3611;&#3637;%202558/&#3650;&#3588;&#3619;&#3591;&#3585;&#3634;&#3619;&#3585;&#3656;&#3629;&#3626;&#3619;&#3657;&#3634;&#3591;%20&#3629;&#3610;&#3605;.&#3588;&#3623;&#3609;&#3585;&#3634;&#3627;&#3621;&#3591;/&#3651;&#3610;%20BOQ%20&#3649;&#3610;&#3610;&#3626;&#3635;&#3609;&#3633;&#3585;&#3591;&#3634;&#3609;%20&#3629;&#3610;&#3605;.&#3588;&#3623;&#3609;&#3585;&#3634;&#3627;&#3621;&#3591;/&#3619;&#3634;&#3588;&#3634;&#3585;&#3621;&#3634;&#3591;&#3607;&#3637;&#3656;&#3607;&#3635;&#3585;&#3634;&#3619;%20&#3629;&#3610;&#3605;.&#3588;&#3623;&#3609;&#3585;&#3634;&#3627;&#3621;&#3591;%20(&#3651;&#3594;&#3657;&#3611;&#3633;&#3592;&#3592;&#3640;&#3610;&#3633;&#3609;%2010%20&#3626;.&#3588;.5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09;&#3629;&#3585;/&#3651;&#3610;&#3611;&#3619;&#3632;&#3617;&#3634;&#3603;&#3619;&#3634;&#3588;&#3634;%20(BOQ)/47.&#3651;&#3610;%20BOQ%20&#3650;&#3588;&#3619;&#3591;&#3585;&#3634;&#3619;&#3650;&#3619;&#3591;&#3591;&#3634;&#3609;&#3609;&#3657;&#3635;&#3618;&#3634;&#3591;&#3626;&#3627;&#3585;&#3619;&#3603;&#3660;&#3592;&#3633;&#3591;&#3627;&#3623;&#3633;&#3604;&#3626;&#3605;&#3641;&#3621;%20(&#3621;&#3640;&#3591;&#3594;&#3635;&#3609;&#3634;&#3597;+&#3609;&#3657;&#3634;&#3593;&#3657;&#3629;&#3591;)/&#3649;&#3585;&#3657;&#3652;&#3586;&#3651;&#3627;&#3617;&#3656;%20&#3588;&#3619;&#3633;&#3657;&#3591;&#3607;&#3637;&#3656;%202%20(&#3621;&#3656;&#3634;&#3626;&#3640;&#3604;%2012%20&#3617;&#3637;.&#3588;.60)%20&#3621;&#3640;&#3591;&#3594;&#3635;&#3609;&#3634;&#3597;/1.%20&#3651;&#3610;%20BOQ%20&#3650;&#3619;&#3591;&#3591;&#3634;&#3609;&#3649;&#3611;&#3619;&#3619;&#3641;&#3611;&#3618;&#3634;&#3591;&#3614;&#3634;&#3619;&#3634;%20(16%20&#3585;.&#3614;.%206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%20&#3629;&#3610;&#3605;.&#3588;&#3623;&#3609;&#3585;&#3634;&#3627;&#3621;&#3591;%20(15%20&#3617;&#3636;.&#3618;.58%20&#3651;&#3627;&#3617;&#3656;)/&#3650;&#3588;&#3619;&#3591;&#3585;&#3634;&#3619;%20&#3611;&#3637;%202558/&#3651;&#3610;%20BOQ%20&#3611;&#3619;&#3632;&#3617;&#3634;&#3603;&#3619;&#3634;&#3588;&#3634;%20&#3611;&#3637;%2060/&#3651;&#3610;%20BOQ%20&#3585;&#3635;&#3627;&#3609;&#3604;&#3619;&#3634;&#3588;&#3634;&#3585;&#3621;&#3634;&#3591;&#3650;&#3588;&#3619;&#3591;&#3585;&#3634;&#3619;&#3611;&#3619;&#3633;&#3610;&#3611;&#3619;&#3640;&#3591;&#3629;&#3634;&#3588;&#3634;&#3619;&#3626;&#3635;&#3609;&#3633;&#3585;&#3591;&#3634;&#3609;&#3648;&#3585;&#3625;&#3605;&#3619;&#3629;&#3635;&#3648;&#3616;&#3629;&#3588;&#3623;&#3609;&#3585;&#3634;&#3627;&#3621;&#35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%20&#3629;&#3610;&#3605;.&#3588;&#3623;&#3609;&#3585;&#3634;&#3627;&#3621;&#3591;%20(15%20&#3617;&#3636;.&#3618;.58%20&#3651;&#3627;&#3617;&#3656;)/&#3650;&#3588;&#3619;&#3591;&#3585;&#3634;&#3619;%20&#3611;&#3637;%202558/&#3650;&#3588;&#3619;&#3591;&#3585;&#3634;&#3619;&#3648;&#3586;&#3657;&#3634;&#3586;&#3657;&#3629;&#3610;&#3633;&#3597;&#3597;&#3633;&#3605;&#3636;%20&#3611;&#3637;%2060,61,62,63/&#3650;&#3588;&#3619;&#3591;&#3585;&#3634;&#3619;&#3648;&#3586;&#3657;&#3634;&#3586;&#3657;&#3629;&#3610;&#3633;&#3597;&#3597;&#3633;&#3605;&#3636;%20&#3611;&#3637;%2062/4.&#3650;&#3588;&#3619;&#3591;&#3585;&#3634;&#3619;&#3585;&#3656;&#3629;&#3626;&#3619;&#3657;&#3634;&#3591;&#3650;&#3619;&#3591;&#3592;&#3629;&#3604;&#3619;&#3606;%20&#3586;&#3609;&#3634;&#3604;%2024x15%20&#3648;&#3617;&#3605;&#3619;%20(&#3619;&#3633;&#3610;&#3619;&#3629;&#3591;&#3649;&#3610;&#3610;)/&#3586;&#3657;&#3629;&#3617;&#3641;&#3621;&#3619;&#3634;&#3588;&#3634;&#3585;&#3621;&#3634;&#3591;/&#3619;&#3634;&#3588;&#3634;&#3585;&#3621;&#3634;&#3591;&#3650;&#3619;&#3591;&#3592;&#3629;&#3604;&#3619;&#360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eracer\Downloads\&#3611;&#3619;.456%20%20&#3611;&#3619;&#3633;&#3610;%20factor%2023.06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6 สำนักงานใหม่"/>
      <sheetName val="ปร.5 สำนักงานใหม่"/>
      <sheetName val="ปร.4 สำนักงานใหม่"/>
      <sheetName val="ปร.4 เสาธง"/>
      <sheetName val="วัสดุมวลรวม"/>
      <sheetName val="ราคาวัสดุพานิชย์ "/>
      <sheetName val="ปร.5 (คุรุภัณฑ์)"/>
      <sheetName val="ปร.4  (คุรุภัณฑ์)"/>
      <sheetName val="F_อาคาร"/>
    </sheetNames>
    <sheetDataSet>
      <sheetData sheetId="0">
        <row r="8">
          <cell r="E8">
            <v>42592</v>
          </cell>
        </row>
      </sheetData>
      <sheetData sheetId="1"/>
      <sheetData sheetId="2"/>
      <sheetData sheetId="3"/>
      <sheetData sheetId="4"/>
      <sheetData sheetId="5">
        <row r="7">
          <cell r="D7">
            <v>2766.35</v>
          </cell>
        </row>
        <row r="8">
          <cell r="D8">
            <v>592.83000000000004</v>
          </cell>
        </row>
        <row r="11">
          <cell r="D11">
            <v>687.23</v>
          </cell>
        </row>
        <row r="28">
          <cell r="D28">
            <v>158.88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 BOQ Detail"/>
      <sheetName val="ปร.4 BOQ งานอื่นๆ"/>
      <sheetName val="ปร.5 แบบ (ก)  "/>
      <sheetName val="ปร.5 แบบ (ข)"/>
      <sheetName val="ปร.6 ใบสรุป BOQ  "/>
      <sheetName val="Factor F"/>
      <sheetName val="วัสดุมวลรวมต่อหน่วย"/>
      <sheetName val="ราคาวัสดุพานิชย์ "/>
      <sheetName val="ปร.4 BOQ ไฟฟ้ากำลัง"/>
      <sheetName val="BOQ"/>
      <sheetName val="BOQ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6.22</v>
          </cell>
        </row>
        <row r="154">
          <cell r="E154">
            <v>2766.35</v>
          </cell>
        </row>
        <row r="157">
          <cell r="E157">
            <v>592.83000000000004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 ห้องน้ำคนพิการ"/>
      <sheetName val="ปร.5 ห้องน้ำคนพิการ"/>
      <sheetName val="ปร.6 ห้องน้ำคนพิการ"/>
      <sheetName val="ปร.4 ห้องน้ำคนพิการ (แก้ใหม่)"/>
      <sheetName val="ปร.5 ห้องน้ำคนพิการ (แก้ใหม่)"/>
      <sheetName val="ปร.6 ห้องน้ำคนพิการ (แก้ใหม่)"/>
      <sheetName val="วัสดุมวลรวมต่อหน่วย"/>
      <sheetName val="ราคาวัสดุพานิชย์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8">
          <cell r="E128">
            <v>887.85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 โรงจอดรถ"/>
      <sheetName val="ปร.5 โรงจอดรถ"/>
      <sheetName val="ปร.6 โรงจอดรถ"/>
      <sheetName val="วัสดุมวลรวมต่อหน่วย"/>
      <sheetName val="วัสดุมวลรวมต่อหน่วย (2)"/>
      <sheetName val="ราคาวัสดุพานิชย์ "/>
      <sheetName val="ราคาวัสดุพานิชย์  (ท่อ ธ.ค.60)"/>
      <sheetName val="Factor F"/>
      <sheetName val="ใบเสนอราคา"/>
      <sheetName val="บัญชีค่าแรง"/>
    </sheetNames>
    <sheetDataSet>
      <sheetData sheetId="0">
        <row r="4">
          <cell r="C4" t="str">
            <v>หมู่ที่ 10  ตำบลควนกาหลง  อำเภอควนกาหลง  จ.สตูล</v>
          </cell>
        </row>
        <row r="5">
          <cell r="C5" t="str">
            <v>องค์การบริหารส่วนตำบลควนกาหลง</v>
          </cell>
        </row>
        <row r="28">
          <cell r="C28" t="str">
            <v>หมู่ที่ 10  ตำบลควนกาหลง  อำเภอควนกาหลง  จ.สตูล</v>
          </cell>
        </row>
        <row r="29">
          <cell r="C29" t="str">
            <v>องค์การบริหารส่วนตำบลควนกาหลง</v>
          </cell>
        </row>
        <row r="52">
          <cell r="C52" t="str">
            <v>หมู่ที่ 10  ตำบลควนกาหลง  อำเภอควนกาหลง  จ.สตูล</v>
          </cell>
        </row>
        <row r="53">
          <cell r="C53" t="str">
            <v>องค์การบริหารส่วนตำบลควนกาหลง</v>
          </cell>
        </row>
      </sheetData>
      <sheetData sheetId="1"/>
      <sheetData sheetId="2">
        <row r="17">
          <cell r="K17">
            <v>1054000</v>
          </cell>
        </row>
      </sheetData>
      <sheetData sheetId="3"/>
      <sheetData sheetId="4"/>
      <sheetData sheetId="5"/>
      <sheetData sheetId="6"/>
      <sheetData sheetId="7"/>
      <sheetData sheetId="8">
        <row r="20">
          <cell r="M20">
            <v>31.775700934579437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กรอกข้อมูล รร."/>
      <sheetName val="กรอกรายการ วัสดุ"/>
      <sheetName val="กรอกรายการครุภัณฑ์"/>
      <sheetName val="ปร4"/>
      <sheetName val="ปร5"/>
      <sheetName val="ปร6"/>
      <sheetName val="factor f"/>
      <sheetName val="Sheet7"/>
      <sheetName val="Sheet8"/>
      <sheetName val="ภาษีVAT"/>
      <sheetName val="ปร.4ข"/>
      <sheetName val="ปร 5 ข"/>
      <sheetName val="สำหรับแก้ไข ปร4(ก)"/>
      <sheetName val="สำหรับแก้ไข ปร4(ข)"/>
      <sheetName val="สำหรับแก้ไข1"/>
      <sheetName val="Sheet1"/>
      <sheetName val="ปร.5"/>
      <sheetName val="DATA"/>
      <sheetName val="ปร.4(ก)"/>
      <sheetName val="Sheet9"/>
      <sheetName val="Sheet10"/>
    </sheetNames>
    <sheetDataSet>
      <sheetData sheetId="0" refreshError="1"/>
      <sheetData sheetId="1" refreshError="1"/>
      <sheetData sheetId="2" refreshError="1">
        <row r="1">
          <cell r="C1">
            <v>107617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40"/>
  <sheetViews>
    <sheetView showGridLines="0" view="pageBreakPreview" topLeftCell="A19" zoomScaleSheetLayoutView="100" workbookViewId="0">
      <selection activeCell="AD31" sqref="AD31"/>
    </sheetView>
  </sheetViews>
  <sheetFormatPr defaultColWidth="9.109375" defaultRowHeight="21.75" customHeight="1"/>
  <cols>
    <col min="1" max="1" width="7.5546875" style="25" customWidth="1"/>
    <col min="2" max="5" width="4.88671875" style="25" customWidth="1"/>
    <col min="6" max="6" width="7" style="25" customWidth="1"/>
    <col min="7" max="7" width="6.5546875" style="25" customWidth="1"/>
    <col min="8" max="8" width="5.88671875" style="25" customWidth="1"/>
    <col min="9" max="9" width="4.88671875" style="25" customWidth="1"/>
    <col min="10" max="10" width="5.33203125" style="25" customWidth="1"/>
    <col min="11" max="12" width="3.33203125" style="25" customWidth="1"/>
    <col min="13" max="13" width="5.44140625" style="25" customWidth="1"/>
    <col min="14" max="14" width="3.44140625" style="25" customWidth="1"/>
    <col min="15" max="16" width="3.33203125" style="25" customWidth="1"/>
    <col min="17" max="17" width="2.109375" style="25" customWidth="1"/>
    <col min="18" max="18" width="3.6640625" style="25" customWidth="1"/>
    <col min="19" max="19" width="4.5546875" style="25" customWidth="1"/>
    <col min="20" max="20" width="2.88671875" style="25" customWidth="1"/>
    <col min="21" max="21" width="6.88671875" style="25" customWidth="1"/>
    <col min="22" max="22" width="2.5546875" style="25" customWidth="1"/>
    <col min="23" max="23" width="9.109375" style="25"/>
    <col min="24" max="24" width="18.6640625" style="25" hidden="1" customWidth="1"/>
    <col min="25" max="25" width="15.5546875" style="25" hidden="1" customWidth="1"/>
    <col min="26" max="26" width="12.44140625" style="25" bestFit="1" customWidth="1"/>
    <col min="27" max="16384" width="9.109375" style="25"/>
  </cols>
  <sheetData>
    <row r="1" spans="1:27" ht="21.75" customHeight="1">
      <c r="U1" s="574" t="s">
        <v>38</v>
      </c>
      <c r="V1" s="574"/>
    </row>
    <row r="2" spans="1:27" ht="21.75" customHeight="1">
      <c r="A2" s="575" t="s">
        <v>2292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7" ht="21.75" customHeight="1">
      <c r="A3" s="576" t="s">
        <v>2</v>
      </c>
      <c r="B3" s="576"/>
      <c r="C3" s="576"/>
      <c r="D3" s="576"/>
      <c r="E3" s="29" t="str">
        <f>'ปร.5 ห้องละหมาด'!E4</f>
        <v>ก่อสร้างอาคารละหมาด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7" ht="21.75" customHeight="1">
      <c r="A4" s="576" t="s">
        <v>3</v>
      </c>
      <c r="B4" s="576"/>
      <c r="C4" s="576"/>
      <c r="D4" s="30"/>
      <c r="E4" s="31" t="str">
        <f>'ปร.5 ห้องละหมาด'!E5</f>
        <v>หมู่ที่ 10  ตำบลควนกาหลง  อำเภอควนกาหลง  จ.สตูล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7" ht="21.75" customHeight="1">
      <c r="A5" s="32" t="s">
        <v>5</v>
      </c>
      <c r="B5" s="32"/>
      <c r="C5" s="32"/>
      <c r="D5" s="32"/>
      <c r="E5" s="30" t="str">
        <f>'ปร.5 ห้องละหมาด'!E6</f>
        <v>องค์การบริหารส่วนตำบลควนกาหลง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7" ht="21.75" customHeight="1">
      <c r="A6" s="576" t="s">
        <v>39</v>
      </c>
      <c r="B6" s="576"/>
      <c r="C6" s="576"/>
      <c r="D6" s="576"/>
      <c r="E6" s="576"/>
      <c r="F6" s="576"/>
      <c r="G6" s="76">
        <v>15</v>
      </c>
      <c r="H6" s="86" t="s">
        <v>25</v>
      </c>
      <c r="I6" s="33"/>
      <c r="J6" s="586"/>
      <c r="K6" s="586"/>
      <c r="L6" s="34"/>
      <c r="M6" s="35"/>
      <c r="N6" s="30"/>
      <c r="O6" s="30"/>
      <c r="P6" s="30"/>
      <c r="Q6" s="30"/>
      <c r="R6" s="30"/>
      <c r="S6" s="30"/>
      <c r="T6" s="30"/>
      <c r="U6" s="30"/>
      <c r="V6" s="30"/>
    </row>
    <row r="7" spans="1:27" ht="21.75" customHeight="1">
      <c r="A7" s="36" t="s">
        <v>2128</v>
      </c>
      <c r="B7" s="36"/>
      <c r="C7" s="36"/>
      <c r="D7" s="36"/>
      <c r="E7" s="587">
        <v>44327</v>
      </c>
      <c r="F7" s="587"/>
      <c r="G7" s="58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7" s="39" customFormat="1" ht="21.75" customHeight="1" thickBo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592" t="s">
        <v>6</v>
      </c>
      <c r="U8" s="592"/>
      <c r="V8" s="592"/>
    </row>
    <row r="9" spans="1:27" ht="35.1" customHeight="1" thickTop="1" thickBot="1">
      <c r="A9" s="57" t="s">
        <v>7</v>
      </c>
      <c r="B9" s="591" t="s">
        <v>8</v>
      </c>
      <c r="C9" s="591"/>
      <c r="D9" s="591"/>
      <c r="E9" s="591"/>
      <c r="F9" s="591"/>
      <c r="G9" s="591"/>
      <c r="H9" s="591"/>
      <c r="I9" s="591"/>
      <c r="J9" s="591"/>
      <c r="K9" s="588" t="s">
        <v>28</v>
      </c>
      <c r="L9" s="589"/>
      <c r="M9" s="589"/>
      <c r="N9" s="589"/>
      <c r="O9" s="589"/>
      <c r="P9" s="589"/>
      <c r="Q9" s="590"/>
      <c r="R9" s="588" t="s">
        <v>14</v>
      </c>
      <c r="S9" s="589"/>
      <c r="T9" s="589"/>
      <c r="U9" s="589"/>
      <c r="V9" s="590"/>
      <c r="X9" s="58"/>
      <c r="Y9" s="58"/>
      <c r="Z9" s="58"/>
      <c r="AA9" s="58"/>
    </row>
    <row r="10" spans="1:27" ht="21.75" customHeight="1" thickTop="1">
      <c r="A10" s="169">
        <v>1</v>
      </c>
      <c r="B10" s="170" t="str">
        <f>'ปร.5 ห้องละหมาด'!B11</f>
        <v>งานก่อสร้างอาคารละหมาด</v>
      </c>
      <c r="C10" s="164"/>
      <c r="D10" s="164"/>
      <c r="E10" s="164"/>
      <c r="F10" s="164"/>
      <c r="G10" s="164"/>
      <c r="H10" s="164"/>
      <c r="I10" s="164"/>
      <c r="J10" s="165"/>
      <c r="K10" s="601">
        <f>'ปร.5 ห้องละหมาด'!R23</f>
        <v>1379020.4458668539</v>
      </c>
      <c r="L10" s="602"/>
      <c r="M10" s="602"/>
      <c r="N10" s="602"/>
      <c r="O10" s="602"/>
      <c r="P10" s="602"/>
      <c r="Q10" s="603"/>
      <c r="R10" s="166"/>
      <c r="S10" s="167"/>
      <c r="T10" s="167"/>
      <c r="U10" s="167"/>
      <c r="V10" s="168"/>
      <c r="X10" s="593"/>
      <c r="Y10" s="593"/>
      <c r="Z10" s="593"/>
      <c r="AA10" s="58"/>
    </row>
    <row r="11" spans="1:27" ht="21.75" customHeight="1">
      <c r="A11" s="310">
        <v>2</v>
      </c>
      <c r="B11" s="160" t="str">
        <f>'ปร.5 ครุภัณฑ์'!B11</f>
        <v>งานครุภัณฑ์</v>
      </c>
      <c r="C11" s="157"/>
      <c r="D11" s="157"/>
      <c r="E11" s="157"/>
      <c r="F11" s="157"/>
      <c r="G11" s="157"/>
      <c r="H11" s="157"/>
      <c r="I11" s="157"/>
      <c r="J11" s="158"/>
      <c r="K11" s="604">
        <f>'ปร.5 ครุภัณฑ์'!R18</f>
        <v>5585.4</v>
      </c>
      <c r="L11" s="605"/>
      <c r="M11" s="605"/>
      <c r="N11" s="605"/>
      <c r="O11" s="605"/>
      <c r="P11" s="605"/>
      <c r="Q11" s="606"/>
      <c r="R11" s="161"/>
      <c r="S11" s="162"/>
      <c r="T11" s="162"/>
      <c r="U11" s="162"/>
      <c r="V11" s="163"/>
      <c r="X11" s="594"/>
      <c r="Y11" s="594"/>
      <c r="Z11" s="594"/>
      <c r="AA11" s="58"/>
    </row>
    <row r="12" spans="1:27" ht="21.75" customHeight="1">
      <c r="A12" s="269">
        <v>3</v>
      </c>
      <c r="B12" s="595" t="s">
        <v>2125</v>
      </c>
      <c r="C12" s="596"/>
      <c r="D12" s="596"/>
      <c r="E12" s="596"/>
      <c r="F12" s="596"/>
      <c r="G12" s="596"/>
      <c r="H12" s="596"/>
      <c r="I12" s="596"/>
      <c r="J12" s="597"/>
      <c r="K12" s="299"/>
      <c r="L12" s="300"/>
      <c r="M12" s="300"/>
      <c r="N12" s="300"/>
      <c r="O12" s="300" t="s">
        <v>22</v>
      </c>
      <c r="P12" s="300"/>
      <c r="Q12" s="301"/>
      <c r="R12" s="598"/>
      <c r="S12" s="599"/>
      <c r="T12" s="599"/>
      <c r="U12" s="599"/>
      <c r="V12" s="600"/>
    </row>
    <row r="13" spans="1:27" ht="21.75" customHeight="1" thickBot="1">
      <c r="A13" s="47"/>
      <c r="B13" s="577"/>
      <c r="C13" s="578"/>
      <c r="D13" s="578"/>
      <c r="E13" s="578"/>
      <c r="F13" s="578"/>
      <c r="G13" s="578"/>
      <c r="H13" s="578"/>
      <c r="I13" s="578"/>
      <c r="J13" s="579"/>
      <c r="K13" s="580"/>
      <c r="L13" s="581"/>
      <c r="M13" s="581"/>
      <c r="N13" s="581"/>
      <c r="O13" s="581"/>
      <c r="P13" s="581"/>
      <c r="Q13" s="582"/>
      <c r="R13" s="583"/>
      <c r="S13" s="584"/>
      <c r="T13" s="584"/>
      <c r="U13" s="584"/>
      <c r="V13" s="585"/>
      <c r="Z13" s="26"/>
    </row>
    <row r="14" spans="1:27" ht="21.75" customHeight="1" thickTop="1">
      <c r="A14" s="548" t="s">
        <v>40</v>
      </c>
      <c r="B14" s="551" t="s">
        <v>41</v>
      </c>
      <c r="C14" s="552"/>
      <c r="D14" s="552"/>
      <c r="E14" s="552"/>
      <c r="F14" s="552"/>
      <c r="G14" s="552"/>
      <c r="H14" s="552"/>
      <c r="I14" s="552"/>
      <c r="J14" s="553"/>
      <c r="K14" s="554">
        <f>SUM(K10:Q13)</f>
        <v>1384605.8458668538</v>
      </c>
      <c r="L14" s="555"/>
      <c r="M14" s="555"/>
      <c r="N14" s="555"/>
      <c r="O14" s="555"/>
      <c r="P14" s="555"/>
      <c r="Q14" s="556"/>
      <c r="R14" s="562" t="s">
        <v>55</v>
      </c>
      <c r="S14" s="563"/>
      <c r="T14" s="563"/>
      <c r="U14" s="563"/>
      <c r="V14" s="564"/>
      <c r="X14" s="324" t="s">
        <v>2215</v>
      </c>
      <c r="Y14" s="26"/>
    </row>
    <row r="15" spans="1:27" ht="21.75" customHeight="1" thickBot="1">
      <c r="A15" s="549"/>
      <c r="B15" s="59"/>
      <c r="C15" s="59"/>
      <c r="D15" s="59"/>
      <c r="E15" s="59"/>
      <c r="F15" s="560" t="s">
        <v>2292</v>
      </c>
      <c r="G15" s="560"/>
      <c r="H15" s="560"/>
      <c r="I15" s="560"/>
      <c r="J15" s="561"/>
      <c r="K15" s="565">
        <f>K14</f>
        <v>1384605.8458668538</v>
      </c>
      <c r="L15" s="566"/>
      <c r="M15" s="566"/>
      <c r="N15" s="566"/>
      <c r="O15" s="566"/>
      <c r="P15" s="566"/>
      <c r="Q15" s="567"/>
      <c r="R15" s="568" t="s">
        <v>55</v>
      </c>
      <c r="S15" s="569"/>
      <c r="T15" s="569"/>
      <c r="U15" s="569"/>
      <c r="V15" s="570"/>
      <c r="X15" s="26">
        <v>1380000</v>
      </c>
      <c r="Y15" s="266">
        <f>X15-K15</f>
        <v>-4605.8458668538369</v>
      </c>
    </row>
    <row r="16" spans="1:27" ht="8.25" customHeight="1" thickTop="1">
      <c r="A16" s="549"/>
      <c r="B16" s="59"/>
      <c r="C16" s="59"/>
      <c r="D16" s="59"/>
      <c r="E16" s="59"/>
      <c r="F16" s="59"/>
      <c r="G16" s="59"/>
      <c r="H16" s="61"/>
      <c r="I16" s="61"/>
      <c r="J16" s="60"/>
      <c r="K16" s="59"/>
      <c r="L16" s="59"/>
      <c r="M16" s="49"/>
      <c r="N16" s="59"/>
      <c r="O16" s="59"/>
      <c r="P16" s="59"/>
      <c r="Q16" s="62"/>
      <c r="R16" s="62"/>
      <c r="S16" s="62"/>
      <c r="T16" s="62"/>
      <c r="U16" s="59"/>
      <c r="V16" s="64"/>
      <c r="Y16" s="75"/>
    </row>
    <row r="17" spans="1:25" ht="21.75" customHeight="1">
      <c r="A17" s="549"/>
      <c r="B17" s="63"/>
      <c r="C17" s="558" t="s">
        <v>42</v>
      </c>
      <c r="D17" s="558"/>
      <c r="E17" s="558"/>
      <c r="F17" s="559" t="str">
        <f>CONCATENATE("(  ",BAHTTEXT(K15),"  )  ")</f>
        <v xml:space="preserve">(  หนึ่งล้านสามแสนแปดหมื่นสี่พันหกร้อยห้าบาทแปดสิบห้าสตางค์  )  </v>
      </c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9"/>
      <c r="V17" s="64"/>
      <c r="Y17" s="75"/>
    </row>
    <row r="18" spans="1:25" ht="8.25" customHeight="1" thickBot="1">
      <c r="A18" s="550"/>
      <c r="B18" s="65"/>
      <c r="C18" s="66"/>
      <c r="D18" s="66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66"/>
      <c r="V18" s="67"/>
      <c r="Y18" s="75"/>
    </row>
    <row r="19" spans="1:25" ht="16.8" customHeight="1" thickTop="1"/>
    <row r="20" spans="1:25" ht="21.75" customHeight="1">
      <c r="A20" s="571" t="s">
        <v>2350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</row>
    <row r="21" spans="1:25" ht="21.75" customHeight="1">
      <c r="A21" s="571" t="s">
        <v>2293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</row>
    <row r="22" spans="1:25" ht="21.75" customHeight="1">
      <c r="A22" s="572" t="s">
        <v>2360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</row>
    <row r="23" spans="1:25" ht="21.75" customHeight="1">
      <c r="A23" s="573" t="s">
        <v>2307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</row>
    <row r="24" spans="1:25" ht="21.75" customHeight="1">
      <c r="A24" s="436"/>
      <c r="B24" s="436"/>
      <c r="C24" s="436"/>
      <c r="D24" s="437"/>
      <c r="E24" s="438"/>
      <c r="F24" s="438"/>
      <c r="G24" s="438"/>
      <c r="H24" s="438"/>
      <c r="I24" s="438"/>
      <c r="J24" s="439"/>
      <c r="K24" s="439"/>
      <c r="L24" s="436"/>
      <c r="M24" s="436"/>
    </row>
    <row r="25" spans="1:25" ht="21.75" customHeight="1">
      <c r="A25" s="436"/>
      <c r="B25" s="436"/>
      <c r="C25" s="436"/>
      <c r="E25" s="450"/>
      <c r="F25" s="449" t="s">
        <v>2294</v>
      </c>
      <c r="G25" s="454"/>
      <c r="H25" s="455"/>
      <c r="I25" s="456"/>
      <c r="J25" s="456"/>
      <c r="K25" s="439" t="s">
        <v>2295</v>
      </c>
    </row>
    <row r="26" spans="1:25" ht="21.75" customHeight="1">
      <c r="A26" s="436"/>
      <c r="B26" s="436"/>
      <c r="C26" s="436"/>
      <c r="E26" s="450"/>
      <c r="F26" s="449"/>
      <c r="G26" s="545" t="s">
        <v>2296</v>
      </c>
      <c r="H26" s="545"/>
      <c r="I26" s="545"/>
      <c r="J26" s="545"/>
      <c r="K26" s="440" t="s">
        <v>2297</v>
      </c>
    </row>
    <row r="27" spans="1:25" ht="21.75" customHeight="1">
      <c r="A27" s="436"/>
      <c r="B27" s="436"/>
      <c r="C27" s="436"/>
      <c r="E27" s="452"/>
      <c r="F27" s="451"/>
      <c r="G27" s="452"/>
      <c r="I27" s="439"/>
      <c r="J27" s="439"/>
      <c r="K27" s="438"/>
    </row>
    <row r="28" spans="1:25" ht="21.75" customHeight="1">
      <c r="A28" s="436"/>
      <c r="B28" s="436"/>
      <c r="C28" s="436"/>
      <c r="E28" s="450"/>
      <c r="F28" s="449" t="s">
        <v>2294</v>
      </c>
      <c r="G28" s="454"/>
      <c r="H28" s="455"/>
      <c r="I28" s="456"/>
      <c r="J28" s="456"/>
      <c r="K28" s="439" t="s">
        <v>2298</v>
      </c>
    </row>
    <row r="29" spans="1:25" ht="21.75" customHeight="1">
      <c r="A29" s="436"/>
      <c r="B29" s="436"/>
      <c r="C29" s="436"/>
      <c r="E29" s="450"/>
      <c r="F29" s="449"/>
      <c r="G29" s="545" t="s">
        <v>2357</v>
      </c>
      <c r="H29" s="545"/>
      <c r="I29" s="545"/>
      <c r="J29" s="545"/>
      <c r="K29" s="436" t="s">
        <v>2358</v>
      </c>
    </row>
    <row r="30" spans="1:25" ht="21.75" customHeight="1">
      <c r="A30" s="436"/>
      <c r="B30" s="436"/>
      <c r="C30" s="436"/>
      <c r="E30" s="452"/>
      <c r="F30" s="451"/>
      <c r="G30" s="452"/>
      <c r="I30" s="439"/>
      <c r="J30" s="439"/>
      <c r="K30" s="438"/>
    </row>
    <row r="31" spans="1:25" ht="21.75" customHeight="1">
      <c r="A31" s="436"/>
      <c r="B31" s="442"/>
      <c r="C31" s="436"/>
      <c r="E31" s="450"/>
      <c r="F31" s="449" t="s">
        <v>2294</v>
      </c>
      <c r="G31" s="454"/>
      <c r="H31" s="455"/>
      <c r="I31" s="457"/>
      <c r="J31" s="457"/>
      <c r="K31" s="436" t="s">
        <v>2300</v>
      </c>
    </row>
    <row r="32" spans="1:25" ht="21.75" customHeight="1">
      <c r="A32" s="436"/>
      <c r="B32" s="442"/>
      <c r="C32" s="436"/>
      <c r="D32" s="453"/>
      <c r="E32" s="450"/>
      <c r="F32" s="450"/>
      <c r="G32" s="545" t="s">
        <v>2299</v>
      </c>
      <c r="H32" s="545"/>
      <c r="I32" s="545"/>
      <c r="J32" s="545"/>
      <c r="K32" s="436" t="s">
        <v>2359</v>
      </c>
    </row>
    <row r="33" spans="1:17" ht="21.75" customHeight="1">
      <c r="A33" s="436"/>
      <c r="B33" s="436"/>
      <c r="C33" s="436" t="s">
        <v>2301</v>
      </c>
      <c r="D33" s="443"/>
      <c r="E33" s="444"/>
      <c r="F33" s="436"/>
      <c r="G33" s="436"/>
      <c r="H33" s="436"/>
      <c r="I33" s="436"/>
      <c r="J33" s="436"/>
      <c r="K33" s="436"/>
      <c r="L33" s="445"/>
      <c r="M33" s="445"/>
    </row>
    <row r="34" spans="1:17" ht="21.75" customHeight="1">
      <c r="A34" s="436"/>
      <c r="B34" s="436"/>
      <c r="C34" s="436"/>
      <c r="D34" s="436"/>
      <c r="E34" s="441"/>
      <c r="F34" s="448"/>
      <c r="G34" s="448"/>
      <c r="H34" s="441"/>
      <c r="I34" s="441" t="s">
        <v>2302</v>
      </c>
      <c r="J34" s="441"/>
      <c r="K34" s="441"/>
      <c r="L34" s="441"/>
      <c r="M34" s="441"/>
    </row>
    <row r="35" spans="1:17" ht="21.75" customHeight="1">
      <c r="A35" s="436"/>
      <c r="B35" s="436"/>
      <c r="C35" s="436"/>
      <c r="D35" s="436"/>
      <c r="E35" s="436"/>
      <c r="F35" s="436"/>
      <c r="G35" s="436"/>
      <c r="H35" s="441"/>
      <c r="I35" s="446" t="s">
        <v>2303</v>
      </c>
      <c r="J35" s="446"/>
      <c r="K35" s="446"/>
      <c r="L35" s="446"/>
      <c r="M35" s="446"/>
    </row>
    <row r="36" spans="1:17" ht="21.75" customHeight="1">
      <c r="A36" s="436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</row>
    <row r="37" spans="1:17" ht="21.75" customHeight="1">
      <c r="A37" s="436"/>
      <c r="B37" s="436"/>
      <c r="C37" s="436"/>
      <c r="D37" s="436"/>
      <c r="E37" s="436"/>
      <c r="F37" s="436"/>
      <c r="G37" s="436"/>
      <c r="H37" s="436"/>
      <c r="I37" s="436" t="s">
        <v>2304</v>
      </c>
      <c r="J37" s="436"/>
      <c r="K37" s="436"/>
      <c r="L37" s="436"/>
      <c r="M37" s="446"/>
    </row>
    <row r="38" spans="1:17" ht="21.75" customHeight="1">
      <c r="A38" s="441"/>
      <c r="B38" s="441"/>
      <c r="C38" s="441"/>
      <c r="D38" s="441"/>
      <c r="E38" s="441"/>
      <c r="F38" s="441"/>
      <c r="G38" s="441"/>
      <c r="H38" s="441"/>
      <c r="I38" s="546" t="s">
        <v>2305</v>
      </c>
      <c r="J38" s="546"/>
      <c r="K38" s="546"/>
      <c r="L38" s="546"/>
      <c r="M38" s="546"/>
      <c r="N38" s="546"/>
      <c r="O38" s="546"/>
      <c r="P38" s="546"/>
      <c r="Q38" s="546"/>
    </row>
    <row r="39" spans="1:17" ht="21.75" customHeight="1">
      <c r="A39" s="447"/>
      <c r="B39" s="447"/>
      <c r="C39" s="447"/>
      <c r="D39" s="447"/>
      <c r="E39" s="447"/>
      <c r="F39" s="441"/>
      <c r="G39" s="447"/>
      <c r="H39" s="447"/>
      <c r="I39" s="547" t="s">
        <v>2239</v>
      </c>
      <c r="J39" s="547"/>
      <c r="K39" s="547"/>
      <c r="L39" s="547"/>
      <c r="M39" s="547"/>
      <c r="N39" s="547"/>
      <c r="O39" s="547"/>
      <c r="P39" s="547"/>
      <c r="Q39" s="547"/>
    </row>
    <row r="40" spans="1:17" ht="21.75" customHeight="1">
      <c r="A40" s="447"/>
      <c r="B40" s="447"/>
      <c r="C40" s="447"/>
      <c r="D40" s="447"/>
      <c r="E40" s="447"/>
      <c r="F40" s="447"/>
      <c r="G40" s="447"/>
      <c r="H40" s="447"/>
      <c r="I40" s="447" t="s">
        <v>2306</v>
      </c>
      <c r="J40" s="447"/>
      <c r="K40" s="447"/>
      <c r="L40" s="447"/>
      <c r="M40" s="447"/>
    </row>
  </sheetData>
  <protectedRanges>
    <protectedRange password="CC67" sqref="I27:J27 I30:J30 J24:K24" name="ช่วง1_1_2_1_1_2_1"/>
    <protectedRange password="CC67" sqref="I25:J25 I28:J28" name="ช่วง1_1_2_1_1_1_1_1"/>
  </protectedRanges>
  <mergeCells count="39">
    <mergeCell ref="K9:Q9"/>
    <mergeCell ref="T8:V8"/>
    <mergeCell ref="X10:Z10"/>
    <mergeCell ref="X11:Z11"/>
    <mergeCell ref="B12:J12"/>
    <mergeCell ref="R12:V12"/>
    <mergeCell ref="K10:Q10"/>
    <mergeCell ref="K11:Q11"/>
    <mergeCell ref="A20:V20"/>
    <mergeCell ref="A21:V21"/>
    <mergeCell ref="A22:V22"/>
    <mergeCell ref="A23:V23"/>
    <mergeCell ref="U1:V1"/>
    <mergeCell ref="A2:V2"/>
    <mergeCell ref="A3:D3"/>
    <mergeCell ref="A4:C4"/>
    <mergeCell ref="B13:J13"/>
    <mergeCell ref="K13:Q13"/>
    <mergeCell ref="R13:V13"/>
    <mergeCell ref="A6:F6"/>
    <mergeCell ref="J6:K6"/>
    <mergeCell ref="E7:G7"/>
    <mergeCell ref="R9:V9"/>
    <mergeCell ref="B9:J9"/>
    <mergeCell ref="A14:A18"/>
    <mergeCell ref="B14:J14"/>
    <mergeCell ref="K14:Q14"/>
    <mergeCell ref="E18:T18"/>
    <mergeCell ref="C17:E17"/>
    <mergeCell ref="F17:T17"/>
    <mergeCell ref="F15:J15"/>
    <mergeCell ref="R14:V14"/>
    <mergeCell ref="K15:Q15"/>
    <mergeCell ref="R15:V15"/>
    <mergeCell ref="G26:J26"/>
    <mergeCell ref="G29:J29"/>
    <mergeCell ref="G32:J32"/>
    <mergeCell ref="I38:Q38"/>
    <mergeCell ref="I39:Q39"/>
  </mergeCells>
  <printOptions horizontalCentered="1"/>
  <pageMargins left="0.51181102362204722" right="0.27559055118110237" top="0.15748031496062992" bottom="0.11811023622047245" header="0" footer="0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1"/>
  <sheetViews>
    <sheetView showGridLines="0" topLeftCell="A46" workbookViewId="0">
      <selection activeCell="J60" sqref="J60"/>
    </sheetView>
  </sheetViews>
  <sheetFormatPr defaultColWidth="9.109375" defaultRowHeight="21"/>
  <cols>
    <col min="1" max="1" width="5.6640625" style="373" customWidth="1"/>
    <col min="2" max="2" width="84.44140625" style="334" customWidth="1"/>
    <col min="3" max="3" width="6.77734375" style="373" customWidth="1"/>
    <col min="4" max="4" width="10.5546875" style="323" customWidth="1"/>
    <col min="5" max="5" width="9.109375" style="334" customWidth="1"/>
    <col min="6" max="16384" width="9.109375" style="334"/>
  </cols>
  <sheetData>
    <row r="1" spans="1:4" s="369" customFormat="1" ht="24" customHeight="1">
      <c r="A1" s="725" t="s">
        <v>2285</v>
      </c>
      <c r="B1" s="726"/>
      <c r="C1" s="726"/>
      <c r="D1" s="727"/>
    </row>
    <row r="2" spans="1:4" s="377" customFormat="1">
      <c r="A2" s="374" t="s">
        <v>2157</v>
      </c>
      <c r="B2" s="375" t="s">
        <v>8</v>
      </c>
      <c r="C2" s="375" t="s">
        <v>10</v>
      </c>
      <c r="D2" s="376" t="s">
        <v>2286</v>
      </c>
    </row>
    <row r="3" spans="1:4">
      <c r="A3" s="370">
        <v>1</v>
      </c>
      <c r="B3" s="371" t="s">
        <v>2158</v>
      </c>
      <c r="C3" s="370" t="s">
        <v>52</v>
      </c>
      <c r="D3" s="372">
        <v>1934.58</v>
      </c>
    </row>
    <row r="4" spans="1:4">
      <c r="A4" s="332">
        <v>2</v>
      </c>
      <c r="B4" s="333" t="s">
        <v>140</v>
      </c>
      <c r="C4" s="332" t="s">
        <v>52</v>
      </c>
      <c r="D4" s="335">
        <v>1981.31</v>
      </c>
    </row>
    <row r="5" spans="1:4" s="400" customFormat="1">
      <c r="A5" s="397">
        <v>3</v>
      </c>
      <c r="B5" s="398" t="s">
        <v>141</v>
      </c>
      <c r="C5" s="397" t="s">
        <v>52</v>
      </c>
      <c r="D5" s="399">
        <v>2028.04</v>
      </c>
    </row>
    <row r="6" spans="1:4">
      <c r="A6" s="332">
        <v>4</v>
      </c>
      <c r="B6" s="333" t="s">
        <v>142</v>
      </c>
      <c r="C6" s="332" t="s">
        <v>52</v>
      </c>
      <c r="D6" s="335">
        <v>2074.77</v>
      </c>
    </row>
    <row r="7" spans="1:4">
      <c r="A7" s="332">
        <v>5</v>
      </c>
      <c r="B7" s="333" t="s">
        <v>2159</v>
      </c>
      <c r="C7" s="332" t="s">
        <v>52</v>
      </c>
      <c r="D7" s="335">
        <v>2168.2199999999998</v>
      </c>
    </row>
    <row r="8" spans="1:4">
      <c r="A8" s="332">
        <v>6</v>
      </c>
      <c r="B8" s="333" t="s">
        <v>2160</v>
      </c>
      <c r="C8" s="332" t="s">
        <v>52</v>
      </c>
      <c r="D8" s="335">
        <v>2214.9499999999998</v>
      </c>
    </row>
    <row r="9" spans="1:4">
      <c r="A9" s="332">
        <v>7</v>
      </c>
      <c r="B9" s="333" t="s">
        <v>2161</v>
      </c>
      <c r="C9" s="332" t="s">
        <v>52</v>
      </c>
      <c r="D9" s="335">
        <v>2261.6799999999998</v>
      </c>
    </row>
    <row r="10" spans="1:4">
      <c r="A10" s="332">
        <v>8</v>
      </c>
      <c r="B10" s="333" t="s">
        <v>2162</v>
      </c>
      <c r="C10" s="332" t="s">
        <v>52</v>
      </c>
      <c r="D10" s="335">
        <v>2308.41</v>
      </c>
    </row>
    <row r="11" spans="1:4">
      <c r="A11" s="332">
        <v>9</v>
      </c>
      <c r="B11" s="333" t="s">
        <v>299</v>
      </c>
      <c r="C11" s="332" t="s">
        <v>94</v>
      </c>
      <c r="D11" s="335">
        <v>6.22</v>
      </c>
    </row>
    <row r="12" spans="1:4">
      <c r="A12" s="332">
        <v>10</v>
      </c>
      <c r="B12" s="333" t="s">
        <v>300</v>
      </c>
      <c r="C12" s="332" t="s">
        <v>94</v>
      </c>
      <c r="D12" s="335">
        <v>16.82</v>
      </c>
    </row>
    <row r="13" spans="1:4" s="400" customFormat="1">
      <c r="A13" s="397">
        <v>11</v>
      </c>
      <c r="B13" s="398" t="s">
        <v>301</v>
      </c>
      <c r="C13" s="397" t="s">
        <v>94</v>
      </c>
      <c r="D13" s="399">
        <v>2.09</v>
      </c>
    </row>
    <row r="14" spans="1:4" s="400" customFormat="1">
      <c r="A14" s="397">
        <v>12</v>
      </c>
      <c r="B14" s="398" t="s">
        <v>143</v>
      </c>
      <c r="C14" s="397" t="s">
        <v>144</v>
      </c>
      <c r="D14" s="399">
        <v>28968.01</v>
      </c>
    </row>
    <row r="15" spans="1:4" s="400" customFormat="1">
      <c r="A15" s="397">
        <v>13</v>
      </c>
      <c r="B15" s="398" t="s">
        <v>145</v>
      </c>
      <c r="C15" s="397" t="s">
        <v>144</v>
      </c>
      <c r="D15" s="399">
        <v>29227.57</v>
      </c>
    </row>
    <row r="16" spans="1:4">
      <c r="A16" s="332">
        <v>14</v>
      </c>
      <c r="B16" s="333" t="s">
        <v>146</v>
      </c>
      <c r="C16" s="332" t="s">
        <v>144</v>
      </c>
      <c r="D16" s="335">
        <v>26168.22</v>
      </c>
    </row>
    <row r="17" spans="1:4">
      <c r="A17" s="332">
        <v>15</v>
      </c>
      <c r="B17" s="333" t="s">
        <v>147</v>
      </c>
      <c r="C17" s="332" t="s">
        <v>144</v>
      </c>
      <c r="D17" s="335">
        <v>25880.66</v>
      </c>
    </row>
    <row r="18" spans="1:4">
      <c r="A18" s="332">
        <v>16</v>
      </c>
      <c r="B18" s="333" t="s">
        <v>302</v>
      </c>
      <c r="C18" s="332" t="s">
        <v>144</v>
      </c>
      <c r="D18" s="335">
        <v>27570.09</v>
      </c>
    </row>
    <row r="19" spans="1:4">
      <c r="A19" s="332">
        <v>17</v>
      </c>
      <c r="B19" s="333" t="s">
        <v>303</v>
      </c>
      <c r="C19" s="332" t="s">
        <v>144</v>
      </c>
      <c r="D19" s="335">
        <v>21521.65</v>
      </c>
    </row>
    <row r="20" spans="1:4" s="400" customFormat="1">
      <c r="A20" s="397">
        <v>18</v>
      </c>
      <c r="B20" s="398" t="s">
        <v>2163</v>
      </c>
      <c r="C20" s="397" t="s">
        <v>144</v>
      </c>
      <c r="D20" s="399">
        <v>23542.63</v>
      </c>
    </row>
    <row r="21" spans="1:4" s="400" customFormat="1">
      <c r="A21" s="397">
        <v>19</v>
      </c>
      <c r="B21" s="398" t="s">
        <v>2164</v>
      </c>
      <c r="C21" s="397" t="s">
        <v>144</v>
      </c>
      <c r="D21" s="399">
        <v>23049.47</v>
      </c>
    </row>
    <row r="22" spans="1:4">
      <c r="A22" s="332">
        <v>20</v>
      </c>
      <c r="B22" s="333" t="s">
        <v>2165</v>
      </c>
      <c r="C22" s="332" t="s">
        <v>144</v>
      </c>
      <c r="D22" s="335">
        <v>21507.46</v>
      </c>
    </row>
    <row r="23" spans="1:4">
      <c r="A23" s="332">
        <v>21</v>
      </c>
      <c r="B23" s="333" t="s">
        <v>2166</v>
      </c>
      <c r="C23" s="332" t="s">
        <v>144</v>
      </c>
      <c r="D23" s="335">
        <v>23396.83</v>
      </c>
    </row>
    <row r="24" spans="1:4" s="400" customFormat="1">
      <c r="A24" s="397">
        <v>22</v>
      </c>
      <c r="B24" s="398" t="s">
        <v>148</v>
      </c>
      <c r="C24" s="397" t="s">
        <v>53</v>
      </c>
      <c r="D24" s="399">
        <v>45.8</v>
      </c>
    </row>
    <row r="25" spans="1:4">
      <c r="A25" s="332">
        <v>23</v>
      </c>
      <c r="B25" s="333" t="s">
        <v>149</v>
      </c>
      <c r="C25" s="332" t="s">
        <v>47</v>
      </c>
      <c r="D25" s="335">
        <v>336.45</v>
      </c>
    </row>
    <row r="26" spans="1:4" s="400" customFormat="1">
      <c r="A26" s="397">
        <v>24</v>
      </c>
      <c r="B26" s="398" t="s">
        <v>150</v>
      </c>
      <c r="C26" s="397" t="s">
        <v>47</v>
      </c>
      <c r="D26" s="399">
        <v>556.07000000000005</v>
      </c>
    </row>
    <row r="27" spans="1:4">
      <c r="A27" s="332">
        <v>25</v>
      </c>
      <c r="B27" s="333" t="s">
        <v>151</v>
      </c>
      <c r="C27" s="332" t="s">
        <v>47</v>
      </c>
      <c r="D27" s="335">
        <v>575.24</v>
      </c>
    </row>
    <row r="28" spans="1:4">
      <c r="A28" s="332">
        <v>26</v>
      </c>
      <c r="B28" s="333" t="s">
        <v>152</v>
      </c>
      <c r="C28" s="332" t="s">
        <v>47</v>
      </c>
      <c r="D28" s="335">
        <v>734.58</v>
      </c>
    </row>
    <row r="29" spans="1:4" s="400" customFormat="1" ht="23.4">
      <c r="A29"/>
      <c r="B29" s="398" t="s">
        <v>153</v>
      </c>
      <c r="C29" s="397" t="s">
        <v>19</v>
      </c>
      <c r="D29" s="399">
        <v>29.91</v>
      </c>
    </row>
    <row r="30" spans="1:4">
      <c r="A30" s="332">
        <v>28</v>
      </c>
      <c r="B30" s="333" t="s">
        <v>154</v>
      </c>
      <c r="C30" s="332" t="s">
        <v>47</v>
      </c>
      <c r="D30" s="335">
        <v>143.93</v>
      </c>
    </row>
    <row r="31" spans="1:4">
      <c r="A31" s="332">
        <v>29</v>
      </c>
      <c r="B31" s="333" t="s">
        <v>155</v>
      </c>
      <c r="C31" s="332" t="s">
        <v>47</v>
      </c>
      <c r="D31" s="335">
        <v>172.59</v>
      </c>
    </row>
    <row r="32" spans="1:4">
      <c r="A32" s="332">
        <v>30</v>
      </c>
      <c r="B32" s="333" t="s">
        <v>314</v>
      </c>
      <c r="C32" s="332" t="s">
        <v>47</v>
      </c>
      <c r="D32" s="335">
        <v>459.5</v>
      </c>
    </row>
    <row r="33" spans="1:4">
      <c r="A33" s="332">
        <v>31</v>
      </c>
      <c r="B33" s="333" t="s">
        <v>315</v>
      </c>
      <c r="C33" s="332" t="s">
        <v>47</v>
      </c>
      <c r="D33" s="335">
        <v>626.95000000000005</v>
      </c>
    </row>
    <row r="34" spans="1:4">
      <c r="A34" s="332">
        <v>32</v>
      </c>
      <c r="B34" s="333" t="s">
        <v>316</v>
      </c>
      <c r="C34" s="332" t="s">
        <v>47</v>
      </c>
      <c r="D34" s="335">
        <v>865.42</v>
      </c>
    </row>
    <row r="35" spans="1:4">
      <c r="A35" s="332">
        <v>33</v>
      </c>
      <c r="B35" s="333" t="s">
        <v>156</v>
      </c>
      <c r="C35" s="332" t="s">
        <v>47</v>
      </c>
      <c r="D35" s="335">
        <v>198.13</v>
      </c>
    </row>
    <row r="36" spans="1:4">
      <c r="A36" s="332">
        <v>34</v>
      </c>
      <c r="B36" s="333" t="s">
        <v>157</v>
      </c>
      <c r="C36" s="332" t="s">
        <v>47</v>
      </c>
      <c r="D36" s="335">
        <v>280.37</v>
      </c>
    </row>
    <row r="37" spans="1:4">
      <c r="A37" s="332">
        <v>35</v>
      </c>
      <c r="B37" s="333" t="s">
        <v>158</v>
      </c>
      <c r="C37" s="332" t="s">
        <v>47</v>
      </c>
      <c r="D37" s="335">
        <v>393.46</v>
      </c>
    </row>
    <row r="38" spans="1:4">
      <c r="A38" s="332"/>
      <c r="B38" s="333"/>
      <c r="C38" s="332"/>
      <c r="D38" s="335"/>
    </row>
    <row r="39" spans="1:4">
      <c r="A39" s="332"/>
      <c r="B39" s="333"/>
      <c r="C39" s="332"/>
      <c r="D39" s="335"/>
    </row>
    <row r="40" spans="1:4">
      <c r="A40" s="332">
        <v>38</v>
      </c>
      <c r="B40" s="333" t="s">
        <v>2167</v>
      </c>
      <c r="C40" s="332" t="s">
        <v>47</v>
      </c>
      <c r="D40" s="335">
        <v>38.32</v>
      </c>
    </row>
    <row r="41" spans="1:4" s="400" customFormat="1">
      <c r="A41" s="397">
        <v>39</v>
      </c>
      <c r="B41" s="398" t="s">
        <v>2168</v>
      </c>
      <c r="C41" s="397" t="s">
        <v>47</v>
      </c>
      <c r="D41" s="399">
        <v>50.47</v>
      </c>
    </row>
    <row r="42" spans="1:4" s="400" customFormat="1">
      <c r="A42" s="397">
        <v>40</v>
      </c>
      <c r="B42" s="398" t="s">
        <v>2169</v>
      </c>
      <c r="C42" s="397" t="s">
        <v>47</v>
      </c>
      <c r="D42" s="399">
        <v>62.62</v>
      </c>
    </row>
    <row r="43" spans="1:4">
      <c r="A43" s="332">
        <v>41</v>
      </c>
      <c r="B43" s="333" t="s">
        <v>2170</v>
      </c>
      <c r="C43" s="332" t="s">
        <v>47</v>
      </c>
      <c r="D43" s="335">
        <v>78.5</v>
      </c>
    </row>
    <row r="44" spans="1:4">
      <c r="A44" s="332">
        <v>42</v>
      </c>
      <c r="B44" s="333" t="s">
        <v>2171</v>
      </c>
      <c r="C44" s="332" t="s">
        <v>47</v>
      </c>
      <c r="D44" s="335">
        <v>101.87</v>
      </c>
    </row>
    <row r="45" spans="1:4" s="400" customFormat="1">
      <c r="A45" s="397">
        <v>43</v>
      </c>
      <c r="B45" s="398" t="s">
        <v>2172</v>
      </c>
      <c r="C45" s="397" t="s">
        <v>47</v>
      </c>
      <c r="D45" s="399">
        <v>161.68</v>
      </c>
    </row>
    <row r="46" spans="1:4">
      <c r="A46" s="332">
        <v>44</v>
      </c>
      <c r="B46" s="333" t="s">
        <v>2173</v>
      </c>
      <c r="C46" s="332" t="s">
        <v>47</v>
      </c>
      <c r="D46" s="335">
        <v>354.21</v>
      </c>
    </row>
    <row r="47" spans="1:4" s="400" customFormat="1">
      <c r="A47" s="397">
        <v>45</v>
      </c>
      <c r="B47" s="398" t="s">
        <v>2174</v>
      </c>
      <c r="C47" s="397" t="s">
        <v>47</v>
      </c>
      <c r="D47" s="399">
        <v>573.83000000000004</v>
      </c>
    </row>
    <row r="48" spans="1:4">
      <c r="A48" s="332">
        <v>46</v>
      </c>
      <c r="B48" s="333" t="s">
        <v>159</v>
      </c>
      <c r="C48" s="332" t="s">
        <v>47</v>
      </c>
      <c r="D48" s="335">
        <v>50.78</v>
      </c>
    </row>
    <row r="49" spans="1:4">
      <c r="A49" s="332">
        <v>47</v>
      </c>
      <c r="B49" s="333" t="s">
        <v>160</v>
      </c>
      <c r="C49" s="332" t="s">
        <v>47</v>
      </c>
      <c r="D49" s="335">
        <v>61.37</v>
      </c>
    </row>
    <row r="50" spans="1:4">
      <c r="A50" s="332">
        <v>48</v>
      </c>
      <c r="B50" s="333" t="s">
        <v>161</v>
      </c>
      <c r="C50" s="332" t="s">
        <v>47</v>
      </c>
      <c r="D50" s="335">
        <v>96.26</v>
      </c>
    </row>
    <row r="51" spans="1:4">
      <c r="A51" s="332">
        <v>49</v>
      </c>
      <c r="B51" s="333" t="s">
        <v>162</v>
      </c>
      <c r="C51" s="332" t="s">
        <v>47</v>
      </c>
      <c r="D51" s="335">
        <v>129.44</v>
      </c>
    </row>
    <row r="52" spans="1:4">
      <c r="A52" s="332">
        <v>50</v>
      </c>
      <c r="B52" s="333" t="s">
        <v>163</v>
      </c>
      <c r="C52" s="332" t="s">
        <v>47</v>
      </c>
      <c r="D52" s="335">
        <v>166.83</v>
      </c>
    </row>
    <row r="53" spans="1:4">
      <c r="A53" s="332">
        <v>51</v>
      </c>
      <c r="B53" s="333" t="s">
        <v>164</v>
      </c>
      <c r="C53" s="332" t="s">
        <v>47</v>
      </c>
      <c r="D53" s="335">
        <v>254.21</v>
      </c>
    </row>
    <row r="54" spans="1:4">
      <c r="A54" s="332">
        <v>52</v>
      </c>
      <c r="B54" s="333" t="s">
        <v>165</v>
      </c>
      <c r="C54" s="332" t="s">
        <v>47</v>
      </c>
      <c r="D54" s="335">
        <v>401.87</v>
      </c>
    </row>
    <row r="55" spans="1:4">
      <c r="A55" s="332">
        <v>53</v>
      </c>
      <c r="B55" s="333" t="s">
        <v>166</v>
      </c>
      <c r="C55" s="332" t="s">
        <v>47</v>
      </c>
      <c r="D55" s="335">
        <v>560.75</v>
      </c>
    </row>
    <row r="56" spans="1:4">
      <c r="A56" s="332">
        <v>54</v>
      </c>
      <c r="B56" s="333" t="s">
        <v>167</v>
      </c>
      <c r="C56" s="332" t="s">
        <v>47</v>
      </c>
      <c r="D56" s="335">
        <v>901.87</v>
      </c>
    </row>
    <row r="57" spans="1:4">
      <c r="A57" s="332">
        <v>55</v>
      </c>
      <c r="B57" s="333" t="s">
        <v>168</v>
      </c>
      <c r="C57" s="332" t="s">
        <v>49</v>
      </c>
      <c r="D57" s="335">
        <v>5.92</v>
      </c>
    </row>
    <row r="58" spans="1:4">
      <c r="A58" s="332">
        <v>56</v>
      </c>
      <c r="B58" s="333" t="s">
        <v>169</v>
      </c>
      <c r="C58" s="332" t="s">
        <v>49</v>
      </c>
      <c r="D58" s="335">
        <v>6.54</v>
      </c>
    </row>
    <row r="59" spans="1:4">
      <c r="A59" s="332">
        <v>57</v>
      </c>
      <c r="B59" s="333" t="s">
        <v>170</v>
      </c>
      <c r="C59" s="332" t="s">
        <v>49</v>
      </c>
      <c r="D59" s="335">
        <v>8.7200000000000006</v>
      </c>
    </row>
    <row r="60" spans="1:4">
      <c r="A60" s="332">
        <v>58</v>
      </c>
      <c r="B60" s="333" t="s">
        <v>171</v>
      </c>
      <c r="C60" s="332" t="s">
        <v>49</v>
      </c>
      <c r="D60" s="335">
        <v>12.15</v>
      </c>
    </row>
    <row r="61" spans="1:4">
      <c r="A61" s="332">
        <v>59</v>
      </c>
      <c r="B61" s="333" t="s">
        <v>172</v>
      </c>
      <c r="C61" s="332" t="s">
        <v>49</v>
      </c>
      <c r="D61" s="335">
        <v>14.95</v>
      </c>
    </row>
    <row r="62" spans="1:4">
      <c r="A62" s="332">
        <v>60</v>
      </c>
      <c r="B62" s="333" t="s">
        <v>173</v>
      </c>
      <c r="C62" s="332" t="s">
        <v>49</v>
      </c>
      <c r="D62" s="335">
        <v>20.87</v>
      </c>
    </row>
    <row r="63" spans="1:4">
      <c r="A63" s="332">
        <v>61</v>
      </c>
      <c r="B63" s="333" t="s">
        <v>174</v>
      </c>
      <c r="C63" s="332" t="s">
        <v>49</v>
      </c>
      <c r="D63" s="335">
        <v>30.38</v>
      </c>
    </row>
    <row r="64" spans="1:4">
      <c r="A64" s="332">
        <v>62</v>
      </c>
      <c r="B64" s="333" t="s">
        <v>175</v>
      </c>
      <c r="C64" s="332" t="s">
        <v>49</v>
      </c>
      <c r="D64" s="335">
        <v>49.84</v>
      </c>
    </row>
    <row r="65" spans="1:4">
      <c r="A65" s="332">
        <v>63</v>
      </c>
      <c r="B65" s="333" t="s">
        <v>176</v>
      </c>
      <c r="C65" s="332" t="s">
        <v>49</v>
      </c>
      <c r="D65" s="335">
        <v>93.93</v>
      </c>
    </row>
    <row r="66" spans="1:4">
      <c r="A66" s="332">
        <v>64</v>
      </c>
      <c r="B66" s="333" t="s">
        <v>177</v>
      </c>
      <c r="C66" s="332" t="s">
        <v>49</v>
      </c>
      <c r="D66" s="335">
        <v>6.54</v>
      </c>
    </row>
    <row r="67" spans="1:4">
      <c r="A67" s="332">
        <v>65</v>
      </c>
      <c r="B67" s="333" t="s">
        <v>178</v>
      </c>
      <c r="C67" s="332" t="s">
        <v>49</v>
      </c>
      <c r="D67" s="335">
        <v>6.85</v>
      </c>
    </row>
    <row r="68" spans="1:4">
      <c r="A68" s="332">
        <v>66</v>
      </c>
      <c r="B68" s="333" t="s">
        <v>179</v>
      </c>
      <c r="C68" s="332" t="s">
        <v>49</v>
      </c>
      <c r="D68" s="335">
        <v>10.59</v>
      </c>
    </row>
    <row r="69" spans="1:4">
      <c r="A69" s="332">
        <v>67</v>
      </c>
      <c r="B69" s="333" t="s">
        <v>180</v>
      </c>
      <c r="C69" s="332" t="s">
        <v>49</v>
      </c>
      <c r="D69" s="335">
        <v>17.14</v>
      </c>
    </row>
    <row r="70" spans="1:4">
      <c r="A70" s="332">
        <v>68</v>
      </c>
      <c r="B70" s="333" t="s">
        <v>181</v>
      </c>
      <c r="C70" s="332" t="s">
        <v>49</v>
      </c>
      <c r="D70" s="335">
        <v>19.940000000000001</v>
      </c>
    </row>
    <row r="71" spans="1:4">
      <c r="A71" s="332">
        <v>69</v>
      </c>
      <c r="B71" s="333" t="s">
        <v>182</v>
      </c>
      <c r="C71" s="332" t="s">
        <v>49</v>
      </c>
      <c r="D71" s="335">
        <v>28.66</v>
      </c>
    </row>
    <row r="72" spans="1:4">
      <c r="A72" s="332">
        <v>70</v>
      </c>
      <c r="B72" s="333" t="s">
        <v>183</v>
      </c>
      <c r="C72" s="332" t="s">
        <v>49</v>
      </c>
      <c r="D72" s="335">
        <v>58.88</v>
      </c>
    </row>
    <row r="73" spans="1:4">
      <c r="A73" s="332">
        <v>71</v>
      </c>
      <c r="B73" s="333" t="s">
        <v>184</v>
      </c>
      <c r="C73" s="332" t="s">
        <v>49</v>
      </c>
      <c r="D73" s="335">
        <v>82.87</v>
      </c>
    </row>
    <row r="74" spans="1:4">
      <c r="A74" s="332">
        <v>72</v>
      </c>
      <c r="B74" s="333" t="s">
        <v>185</v>
      </c>
      <c r="C74" s="332" t="s">
        <v>49</v>
      </c>
      <c r="D74" s="335">
        <v>157.94</v>
      </c>
    </row>
    <row r="75" spans="1:4">
      <c r="A75" s="332">
        <v>73</v>
      </c>
      <c r="B75" s="333" t="s">
        <v>186</v>
      </c>
      <c r="C75" s="332" t="s">
        <v>49</v>
      </c>
      <c r="D75" s="335">
        <v>7.17</v>
      </c>
    </row>
    <row r="76" spans="1:4">
      <c r="A76" s="332">
        <v>74</v>
      </c>
      <c r="B76" s="333" t="s">
        <v>187</v>
      </c>
      <c r="C76" s="332" t="s">
        <v>49</v>
      </c>
      <c r="D76" s="335">
        <v>9.35</v>
      </c>
    </row>
    <row r="77" spans="1:4">
      <c r="A77" s="332">
        <v>75</v>
      </c>
      <c r="B77" s="333" t="s">
        <v>188</v>
      </c>
      <c r="C77" s="332" t="s">
        <v>49</v>
      </c>
      <c r="D77" s="335">
        <v>15.58</v>
      </c>
    </row>
    <row r="78" spans="1:4">
      <c r="A78" s="332">
        <v>76</v>
      </c>
      <c r="B78" s="333" t="s">
        <v>189</v>
      </c>
      <c r="C78" s="332" t="s">
        <v>49</v>
      </c>
      <c r="D78" s="335">
        <v>21.5</v>
      </c>
    </row>
    <row r="79" spans="1:4">
      <c r="A79" s="332">
        <v>77</v>
      </c>
      <c r="B79" s="333" t="s">
        <v>190</v>
      </c>
      <c r="C79" s="332" t="s">
        <v>49</v>
      </c>
      <c r="D79" s="335">
        <v>28.35</v>
      </c>
    </row>
    <row r="80" spans="1:4">
      <c r="A80" s="332">
        <v>78</v>
      </c>
      <c r="B80" s="333" t="s">
        <v>191</v>
      </c>
      <c r="C80" s="332" t="s">
        <v>49</v>
      </c>
      <c r="D80" s="335">
        <v>38.94</v>
      </c>
    </row>
    <row r="81" spans="1:4">
      <c r="A81" s="332">
        <v>79</v>
      </c>
      <c r="B81" s="333" t="s">
        <v>192</v>
      </c>
      <c r="C81" s="332" t="s">
        <v>49</v>
      </c>
      <c r="D81" s="335">
        <v>85.36</v>
      </c>
    </row>
    <row r="82" spans="1:4">
      <c r="A82" s="332">
        <v>80</v>
      </c>
      <c r="B82" s="333" t="s">
        <v>193</v>
      </c>
      <c r="C82" s="332" t="s">
        <v>49</v>
      </c>
      <c r="D82" s="335">
        <v>146.41999999999999</v>
      </c>
    </row>
    <row r="83" spans="1:4">
      <c r="A83" s="332">
        <v>81</v>
      </c>
      <c r="B83" s="333" t="s">
        <v>194</v>
      </c>
      <c r="C83" s="332" t="s">
        <v>49</v>
      </c>
      <c r="D83" s="335">
        <v>319</v>
      </c>
    </row>
    <row r="84" spans="1:4">
      <c r="A84" s="332">
        <v>82</v>
      </c>
      <c r="B84" s="333" t="s">
        <v>2175</v>
      </c>
      <c r="C84" s="332" t="s">
        <v>47</v>
      </c>
      <c r="D84" s="335">
        <v>485.98</v>
      </c>
    </row>
    <row r="85" spans="1:4">
      <c r="A85" s="332">
        <v>83</v>
      </c>
      <c r="B85" s="333" t="s">
        <v>2176</v>
      </c>
      <c r="C85" s="332" t="s">
        <v>47</v>
      </c>
      <c r="D85" s="335">
        <v>560.75</v>
      </c>
    </row>
    <row r="86" spans="1:4">
      <c r="A86" s="332">
        <v>84</v>
      </c>
      <c r="B86" s="333" t="s">
        <v>2177</v>
      </c>
      <c r="C86" s="332" t="s">
        <v>47</v>
      </c>
      <c r="D86" s="335">
        <v>672.9</v>
      </c>
    </row>
    <row r="87" spans="1:4">
      <c r="A87" s="332">
        <v>85</v>
      </c>
      <c r="B87" s="333" t="s">
        <v>2178</v>
      </c>
      <c r="C87" s="332" t="s">
        <v>47</v>
      </c>
      <c r="D87" s="335">
        <v>813.08</v>
      </c>
    </row>
    <row r="88" spans="1:4">
      <c r="A88" s="332">
        <v>86</v>
      </c>
      <c r="B88" s="333" t="s">
        <v>2179</v>
      </c>
      <c r="C88" s="332" t="s">
        <v>47</v>
      </c>
      <c r="D88" s="335">
        <v>1214.95</v>
      </c>
    </row>
    <row r="89" spans="1:4">
      <c r="A89" s="332">
        <v>87</v>
      </c>
      <c r="B89" s="333" t="s">
        <v>2180</v>
      </c>
      <c r="C89" s="332" t="s">
        <v>47</v>
      </c>
      <c r="D89" s="335">
        <v>1962.62</v>
      </c>
    </row>
    <row r="90" spans="1:4">
      <c r="A90" s="332">
        <v>88</v>
      </c>
      <c r="B90" s="333" t="s">
        <v>2181</v>
      </c>
      <c r="C90" s="332" t="s">
        <v>47</v>
      </c>
      <c r="D90" s="335">
        <v>2710.28</v>
      </c>
    </row>
    <row r="91" spans="1:4">
      <c r="A91" s="332">
        <v>89</v>
      </c>
      <c r="B91" s="333" t="s">
        <v>195</v>
      </c>
      <c r="C91" s="332" t="s">
        <v>47</v>
      </c>
      <c r="D91" s="335">
        <v>140.19</v>
      </c>
    </row>
    <row r="92" spans="1:4">
      <c r="A92" s="332">
        <v>90</v>
      </c>
      <c r="B92" s="333" t="s">
        <v>196</v>
      </c>
      <c r="C92" s="332" t="s">
        <v>47</v>
      </c>
      <c r="D92" s="335">
        <v>200</v>
      </c>
    </row>
    <row r="93" spans="1:4">
      <c r="A93" s="332">
        <v>91</v>
      </c>
      <c r="B93" s="333" t="s">
        <v>197</v>
      </c>
      <c r="C93" s="332" t="s">
        <v>47</v>
      </c>
      <c r="D93" s="335">
        <v>380.37</v>
      </c>
    </row>
    <row r="94" spans="1:4">
      <c r="A94" s="332">
        <v>92</v>
      </c>
      <c r="B94" s="333" t="s">
        <v>198</v>
      </c>
      <c r="C94" s="332" t="s">
        <v>53</v>
      </c>
      <c r="D94" s="335">
        <v>41.49</v>
      </c>
    </row>
    <row r="95" spans="1:4">
      <c r="A95" s="332">
        <v>93</v>
      </c>
      <c r="B95" s="333" t="s">
        <v>199</v>
      </c>
      <c r="C95" s="332" t="s">
        <v>58</v>
      </c>
      <c r="D95" s="335">
        <v>13.08</v>
      </c>
    </row>
    <row r="96" spans="1:4">
      <c r="A96" s="332">
        <v>94</v>
      </c>
      <c r="B96" s="333" t="s">
        <v>200</v>
      </c>
      <c r="C96" s="332" t="s">
        <v>58</v>
      </c>
      <c r="D96" s="335">
        <v>52.81</v>
      </c>
    </row>
    <row r="97" spans="1:4">
      <c r="A97" s="332">
        <v>95</v>
      </c>
      <c r="B97" s="333" t="s">
        <v>201</v>
      </c>
      <c r="C97" s="332" t="s">
        <v>58</v>
      </c>
      <c r="D97" s="335">
        <v>43.46</v>
      </c>
    </row>
    <row r="98" spans="1:4">
      <c r="A98" s="332">
        <v>96</v>
      </c>
      <c r="B98" s="333" t="s">
        <v>202</v>
      </c>
      <c r="C98" s="332" t="s">
        <v>58</v>
      </c>
      <c r="D98" s="335">
        <v>43.46</v>
      </c>
    </row>
    <row r="99" spans="1:4">
      <c r="A99" s="332">
        <v>97</v>
      </c>
      <c r="B99" s="333" t="s">
        <v>203</v>
      </c>
      <c r="C99" s="332" t="s">
        <v>58</v>
      </c>
      <c r="D99" s="335">
        <v>64.489999999999995</v>
      </c>
    </row>
    <row r="100" spans="1:4">
      <c r="A100" s="332">
        <v>98</v>
      </c>
      <c r="B100" s="333" t="s">
        <v>204</v>
      </c>
      <c r="C100" s="332" t="s">
        <v>58</v>
      </c>
      <c r="D100" s="335">
        <v>60.75</v>
      </c>
    </row>
    <row r="101" spans="1:4">
      <c r="A101" s="332">
        <v>99</v>
      </c>
      <c r="B101" s="333" t="s">
        <v>205</v>
      </c>
      <c r="C101" s="332" t="s">
        <v>58</v>
      </c>
      <c r="D101" s="335">
        <v>37.380000000000003</v>
      </c>
    </row>
    <row r="102" spans="1:4">
      <c r="A102" s="332">
        <v>100</v>
      </c>
      <c r="B102" s="333" t="s">
        <v>206</v>
      </c>
      <c r="C102" s="332" t="s">
        <v>58</v>
      </c>
      <c r="D102" s="335">
        <v>42.06</v>
      </c>
    </row>
    <row r="103" spans="1:4">
      <c r="A103" s="332">
        <v>101</v>
      </c>
      <c r="B103" s="333" t="s">
        <v>207</v>
      </c>
      <c r="C103" s="332" t="s">
        <v>58</v>
      </c>
      <c r="D103" s="335">
        <v>56.07</v>
      </c>
    </row>
    <row r="104" spans="1:4">
      <c r="A104" s="332">
        <v>102</v>
      </c>
      <c r="B104" s="333" t="s">
        <v>208</v>
      </c>
      <c r="C104" s="332" t="s">
        <v>58</v>
      </c>
      <c r="D104" s="335">
        <v>55.14</v>
      </c>
    </row>
    <row r="105" spans="1:4">
      <c r="A105" s="332">
        <v>103</v>
      </c>
      <c r="B105" s="333" t="s">
        <v>304</v>
      </c>
      <c r="C105" s="332" t="s">
        <v>58</v>
      </c>
      <c r="D105" s="335">
        <v>57.94</v>
      </c>
    </row>
    <row r="106" spans="1:4">
      <c r="A106" s="332"/>
      <c r="B106" s="333"/>
      <c r="C106" s="332"/>
      <c r="D106" s="335"/>
    </row>
    <row r="107" spans="1:4">
      <c r="A107" s="332">
        <v>105</v>
      </c>
      <c r="B107" s="333" t="s">
        <v>209</v>
      </c>
      <c r="C107" s="332" t="s">
        <v>58</v>
      </c>
      <c r="D107" s="335">
        <v>255.14</v>
      </c>
    </row>
    <row r="108" spans="1:4">
      <c r="A108" s="332">
        <v>106</v>
      </c>
      <c r="B108" s="333" t="s">
        <v>210</v>
      </c>
      <c r="C108" s="332" t="s">
        <v>58</v>
      </c>
      <c r="D108" s="335">
        <v>333.65</v>
      </c>
    </row>
    <row r="109" spans="1:4">
      <c r="A109" s="332">
        <v>107</v>
      </c>
      <c r="B109" s="333" t="s">
        <v>211</v>
      </c>
      <c r="C109" s="332" t="s">
        <v>58</v>
      </c>
      <c r="D109" s="335">
        <v>1168.22</v>
      </c>
    </row>
    <row r="110" spans="1:4">
      <c r="A110" s="332">
        <v>108</v>
      </c>
      <c r="B110" s="333" t="s">
        <v>212</v>
      </c>
      <c r="C110" s="332" t="s">
        <v>58</v>
      </c>
      <c r="D110" s="335">
        <v>139.25</v>
      </c>
    </row>
    <row r="111" spans="1:4" s="400" customFormat="1">
      <c r="A111" s="397">
        <v>109</v>
      </c>
      <c r="B111" s="398" t="s">
        <v>213</v>
      </c>
      <c r="C111" s="397" t="s">
        <v>58</v>
      </c>
      <c r="D111" s="399">
        <v>120.56</v>
      </c>
    </row>
    <row r="112" spans="1:4">
      <c r="A112" s="332">
        <v>110</v>
      </c>
      <c r="B112" s="333" t="s">
        <v>214</v>
      </c>
      <c r="C112" s="332" t="s">
        <v>19</v>
      </c>
      <c r="D112" s="335">
        <v>149.53</v>
      </c>
    </row>
    <row r="113" spans="1:4">
      <c r="A113" s="332">
        <v>111</v>
      </c>
      <c r="B113" s="333" t="s">
        <v>215</v>
      </c>
      <c r="C113" s="332" t="s">
        <v>216</v>
      </c>
      <c r="D113" s="335">
        <v>765.15</v>
      </c>
    </row>
    <row r="114" spans="1:4">
      <c r="A114" s="332">
        <v>112</v>
      </c>
      <c r="B114" s="333" t="s">
        <v>217</v>
      </c>
      <c r="C114" s="332" t="s">
        <v>216</v>
      </c>
      <c r="D114" s="335">
        <v>690</v>
      </c>
    </row>
    <row r="115" spans="1:4">
      <c r="A115" s="332">
        <v>113</v>
      </c>
      <c r="B115" s="333" t="s">
        <v>218</v>
      </c>
      <c r="C115" s="332" t="s">
        <v>216</v>
      </c>
      <c r="D115" s="335">
        <v>691.71</v>
      </c>
    </row>
    <row r="116" spans="1:4">
      <c r="A116" s="332">
        <v>114</v>
      </c>
      <c r="B116" s="333" t="s">
        <v>219</v>
      </c>
      <c r="C116" s="332" t="s">
        <v>216</v>
      </c>
      <c r="D116" s="335">
        <v>564.75</v>
      </c>
    </row>
    <row r="117" spans="1:4">
      <c r="A117" s="332">
        <v>115</v>
      </c>
      <c r="B117" s="333" t="s">
        <v>220</v>
      </c>
      <c r="C117" s="332" t="s">
        <v>216</v>
      </c>
      <c r="D117" s="335">
        <v>645.59</v>
      </c>
    </row>
    <row r="118" spans="1:4">
      <c r="A118" s="332">
        <v>116</v>
      </c>
      <c r="B118" s="333" t="s">
        <v>2182</v>
      </c>
      <c r="C118" s="332" t="s">
        <v>221</v>
      </c>
      <c r="D118" s="335">
        <v>364.49</v>
      </c>
    </row>
    <row r="119" spans="1:4">
      <c r="A119" s="332">
        <v>117</v>
      </c>
      <c r="B119" s="333" t="s">
        <v>222</v>
      </c>
      <c r="C119" s="332" t="s">
        <v>221</v>
      </c>
      <c r="D119" s="335">
        <v>869.16</v>
      </c>
    </row>
    <row r="120" spans="1:4">
      <c r="A120" s="332">
        <v>118</v>
      </c>
      <c r="B120" s="333" t="s">
        <v>223</v>
      </c>
      <c r="C120" s="332" t="s">
        <v>221</v>
      </c>
      <c r="D120" s="335">
        <v>1088.79</v>
      </c>
    </row>
    <row r="121" spans="1:4">
      <c r="A121" s="332">
        <v>119</v>
      </c>
      <c r="B121" s="333" t="s">
        <v>224</v>
      </c>
      <c r="C121" s="332" t="s">
        <v>221</v>
      </c>
      <c r="D121" s="335">
        <v>550.47</v>
      </c>
    </row>
    <row r="122" spans="1:4">
      <c r="A122" s="332">
        <v>120</v>
      </c>
      <c r="B122" s="333" t="s">
        <v>225</v>
      </c>
      <c r="C122" s="332" t="s">
        <v>221</v>
      </c>
      <c r="D122" s="335">
        <v>301.87</v>
      </c>
    </row>
    <row r="123" spans="1:4">
      <c r="A123" s="332">
        <v>121</v>
      </c>
      <c r="B123" s="333" t="s">
        <v>226</v>
      </c>
      <c r="C123" s="332" t="s">
        <v>227</v>
      </c>
      <c r="D123" s="335">
        <v>95.33</v>
      </c>
    </row>
    <row r="124" spans="1:4">
      <c r="A124" s="332">
        <v>122</v>
      </c>
      <c r="B124" s="333" t="s">
        <v>228</v>
      </c>
      <c r="C124" s="332" t="s">
        <v>227</v>
      </c>
      <c r="D124" s="335">
        <v>95.33</v>
      </c>
    </row>
    <row r="125" spans="1:4">
      <c r="A125" s="332">
        <v>123</v>
      </c>
      <c r="B125" s="333" t="s">
        <v>317</v>
      </c>
      <c r="C125" s="332" t="s">
        <v>230</v>
      </c>
      <c r="D125" s="335">
        <v>616.82000000000005</v>
      </c>
    </row>
    <row r="126" spans="1:4">
      <c r="A126" s="332">
        <v>124</v>
      </c>
      <c r="B126" s="333" t="s">
        <v>229</v>
      </c>
      <c r="C126" s="332" t="s">
        <v>230</v>
      </c>
      <c r="D126" s="335">
        <v>680.37</v>
      </c>
    </row>
    <row r="127" spans="1:4">
      <c r="A127" s="332">
        <v>125</v>
      </c>
      <c r="B127" s="333" t="s">
        <v>231</v>
      </c>
      <c r="C127" s="332" t="s">
        <v>230</v>
      </c>
      <c r="D127" s="335">
        <v>761.68</v>
      </c>
    </row>
    <row r="128" spans="1:4">
      <c r="A128" s="332">
        <v>126</v>
      </c>
      <c r="B128" s="333" t="s">
        <v>232</v>
      </c>
      <c r="C128" s="332" t="s">
        <v>230</v>
      </c>
      <c r="D128" s="335">
        <v>820.56</v>
      </c>
    </row>
    <row r="129" spans="1:4">
      <c r="A129" s="332">
        <v>127</v>
      </c>
      <c r="B129" s="333" t="s">
        <v>233</v>
      </c>
      <c r="C129" s="332" t="s">
        <v>230</v>
      </c>
      <c r="D129" s="335">
        <v>810.28</v>
      </c>
    </row>
    <row r="130" spans="1:4">
      <c r="A130" s="332">
        <v>128</v>
      </c>
      <c r="B130" s="333" t="s">
        <v>234</v>
      </c>
      <c r="C130" s="332" t="s">
        <v>230</v>
      </c>
      <c r="D130" s="335">
        <v>1121.5</v>
      </c>
    </row>
    <row r="131" spans="1:4">
      <c r="A131" s="332">
        <v>129</v>
      </c>
      <c r="B131" s="333" t="s">
        <v>235</v>
      </c>
      <c r="C131" s="332" t="s">
        <v>230</v>
      </c>
      <c r="D131" s="335">
        <v>1415.89</v>
      </c>
    </row>
    <row r="132" spans="1:4">
      <c r="A132" s="332">
        <v>130</v>
      </c>
      <c r="B132" s="333" t="s">
        <v>236</v>
      </c>
      <c r="C132" s="332" t="s">
        <v>230</v>
      </c>
      <c r="D132" s="335">
        <v>1616.83</v>
      </c>
    </row>
    <row r="133" spans="1:4">
      <c r="A133" s="332">
        <v>131</v>
      </c>
      <c r="B133" s="333" t="s">
        <v>237</v>
      </c>
      <c r="C133" s="332" t="s">
        <v>53</v>
      </c>
      <c r="D133" s="335">
        <v>73.209999999999994</v>
      </c>
    </row>
    <row r="134" spans="1:4">
      <c r="A134" s="332">
        <v>132</v>
      </c>
      <c r="B134" s="333" t="s">
        <v>238</v>
      </c>
      <c r="C134" s="332" t="s">
        <v>53</v>
      </c>
      <c r="D134" s="335">
        <v>40.42</v>
      </c>
    </row>
    <row r="135" spans="1:4">
      <c r="A135" s="332">
        <v>133</v>
      </c>
      <c r="B135" s="333" t="s">
        <v>239</v>
      </c>
      <c r="C135" s="332" t="s">
        <v>53</v>
      </c>
      <c r="D135" s="335">
        <v>65.42</v>
      </c>
    </row>
    <row r="136" spans="1:4">
      <c r="A136" s="332">
        <v>134</v>
      </c>
      <c r="B136" s="333" t="s">
        <v>240</v>
      </c>
      <c r="C136" s="332" t="s">
        <v>53</v>
      </c>
      <c r="D136" s="335">
        <v>71.260000000000005</v>
      </c>
    </row>
    <row r="137" spans="1:4">
      <c r="A137" s="332">
        <v>135</v>
      </c>
      <c r="B137" s="333" t="s">
        <v>241</v>
      </c>
      <c r="C137" s="332" t="s">
        <v>59</v>
      </c>
      <c r="D137" s="335">
        <v>2.5499999999999998</v>
      </c>
    </row>
    <row r="138" spans="1:4">
      <c r="A138" s="332">
        <v>136</v>
      </c>
      <c r="B138" s="333" t="s">
        <v>242</v>
      </c>
      <c r="C138" s="332" t="s">
        <v>59</v>
      </c>
      <c r="D138" s="335">
        <v>2.78</v>
      </c>
    </row>
    <row r="139" spans="1:4">
      <c r="A139" s="332">
        <v>137</v>
      </c>
      <c r="B139" s="333" t="s">
        <v>243</v>
      </c>
      <c r="C139" s="332" t="s">
        <v>59</v>
      </c>
      <c r="D139" s="335">
        <v>3.01</v>
      </c>
    </row>
    <row r="140" spans="1:4">
      <c r="A140" s="332">
        <v>138</v>
      </c>
      <c r="B140" s="333" t="s">
        <v>244</v>
      </c>
      <c r="C140" s="332" t="s">
        <v>49</v>
      </c>
      <c r="D140" s="335">
        <v>2.83</v>
      </c>
    </row>
    <row r="141" spans="1:4">
      <c r="A141" s="332">
        <v>139</v>
      </c>
      <c r="B141" s="333" t="s">
        <v>245</v>
      </c>
      <c r="C141" s="332" t="s">
        <v>49</v>
      </c>
      <c r="D141" s="335">
        <v>2.71</v>
      </c>
    </row>
    <row r="142" spans="1:4">
      <c r="A142" s="332">
        <v>140</v>
      </c>
      <c r="B142" s="333" t="s">
        <v>318</v>
      </c>
      <c r="C142" s="332" t="s">
        <v>20</v>
      </c>
      <c r="D142" s="335">
        <v>79.44</v>
      </c>
    </row>
    <row r="143" spans="1:4">
      <c r="A143" s="332">
        <v>141</v>
      </c>
      <c r="B143" s="333" t="s">
        <v>319</v>
      </c>
      <c r="C143" s="332" t="s">
        <v>20</v>
      </c>
      <c r="D143" s="335">
        <v>88.79</v>
      </c>
    </row>
    <row r="144" spans="1:4">
      <c r="A144" s="332">
        <v>142</v>
      </c>
      <c r="B144" s="333" t="s">
        <v>246</v>
      </c>
      <c r="C144" s="332" t="s">
        <v>49</v>
      </c>
      <c r="D144" s="335">
        <v>11.21</v>
      </c>
    </row>
    <row r="145" spans="1:4">
      <c r="A145" s="332">
        <v>143</v>
      </c>
      <c r="B145" s="333" t="s">
        <v>247</v>
      </c>
      <c r="C145" s="332" t="s">
        <v>49</v>
      </c>
      <c r="D145" s="335">
        <v>56.07</v>
      </c>
    </row>
    <row r="146" spans="1:4">
      <c r="A146" s="332">
        <v>144</v>
      </c>
      <c r="B146" s="333" t="s">
        <v>248</v>
      </c>
      <c r="C146" s="332" t="s">
        <v>144</v>
      </c>
      <c r="D146" s="335">
        <v>3133.96</v>
      </c>
    </row>
    <row r="147" spans="1:4" s="400" customFormat="1">
      <c r="A147" s="397">
        <v>145</v>
      </c>
      <c r="B147" s="398" t="s">
        <v>249</v>
      </c>
      <c r="C147" s="397" t="s">
        <v>144</v>
      </c>
      <c r="D147" s="399">
        <v>2797.51</v>
      </c>
    </row>
    <row r="148" spans="1:4">
      <c r="A148" s="332">
        <v>146</v>
      </c>
      <c r="B148" s="333" t="s">
        <v>250</v>
      </c>
      <c r="C148" s="332" t="s">
        <v>221</v>
      </c>
      <c r="D148" s="335">
        <v>357.95</v>
      </c>
    </row>
    <row r="149" spans="1:4">
      <c r="A149" s="332">
        <v>147</v>
      </c>
      <c r="B149" s="333" t="s">
        <v>251</v>
      </c>
      <c r="C149" s="332" t="s">
        <v>221</v>
      </c>
      <c r="D149" s="335">
        <v>118.22</v>
      </c>
    </row>
    <row r="150" spans="1:4" s="400" customFormat="1">
      <c r="A150" s="397">
        <v>148</v>
      </c>
      <c r="B150" s="398" t="s">
        <v>252</v>
      </c>
      <c r="C150" s="397" t="s">
        <v>52</v>
      </c>
      <c r="D150" s="399">
        <v>681.93</v>
      </c>
    </row>
    <row r="151" spans="1:4" s="400" customFormat="1">
      <c r="A151" s="397">
        <v>149</v>
      </c>
      <c r="B151" s="398" t="s">
        <v>253</v>
      </c>
      <c r="C151" s="397" t="s">
        <v>52</v>
      </c>
      <c r="D151" s="399">
        <v>804.05</v>
      </c>
    </row>
    <row r="152" spans="1:4" s="400" customFormat="1">
      <c r="A152" s="397">
        <v>150</v>
      </c>
      <c r="B152" s="398" t="s">
        <v>254</v>
      </c>
      <c r="C152" s="397" t="s">
        <v>52</v>
      </c>
      <c r="D152" s="399">
        <v>841.12</v>
      </c>
    </row>
    <row r="153" spans="1:4">
      <c r="A153" s="332">
        <v>151</v>
      </c>
      <c r="B153" s="333" t="s">
        <v>255</v>
      </c>
      <c r="C153" s="332" t="s">
        <v>52</v>
      </c>
      <c r="D153" s="335">
        <v>794.39</v>
      </c>
    </row>
    <row r="154" spans="1:4">
      <c r="A154" s="332">
        <v>152</v>
      </c>
      <c r="B154" s="333" t="s">
        <v>2284</v>
      </c>
      <c r="C154" s="332" t="s">
        <v>52</v>
      </c>
      <c r="D154" s="335">
        <v>450</v>
      </c>
    </row>
    <row r="155" spans="1:4">
      <c r="A155" s="332">
        <v>153</v>
      </c>
      <c r="B155" s="333" t="s">
        <v>256</v>
      </c>
      <c r="C155" s="332" t="s">
        <v>49</v>
      </c>
      <c r="D155" s="335">
        <v>70.09</v>
      </c>
    </row>
    <row r="156" spans="1:4">
      <c r="A156" s="332">
        <v>154</v>
      </c>
      <c r="B156" s="333" t="s">
        <v>257</v>
      </c>
      <c r="C156" s="332" t="s">
        <v>49</v>
      </c>
      <c r="D156" s="335">
        <v>84.11</v>
      </c>
    </row>
    <row r="157" spans="1:4" s="400" customFormat="1">
      <c r="A157" s="397">
        <v>155</v>
      </c>
      <c r="B157" s="398" t="s">
        <v>258</v>
      </c>
      <c r="C157" s="397" t="s">
        <v>49</v>
      </c>
      <c r="D157" s="399">
        <v>108.41</v>
      </c>
    </row>
    <row r="158" spans="1:4">
      <c r="A158" s="332">
        <v>156</v>
      </c>
      <c r="B158" s="333" t="s">
        <v>259</v>
      </c>
      <c r="C158" s="332" t="s">
        <v>49</v>
      </c>
      <c r="D158" s="335">
        <v>140.19</v>
      </c>
    </row>
    <row r="159" spans="1:4">
      <c r="A159" s="332">
        <v>157</v>
      </c>
      <c r="B159" s="333" t="s">
        <v>260</v>
      </c>
      <c r="C159" s="332" t="s">
        <v>261</v>
      </c>
      <c r="D159" s="335">
        <v>873.37</v>
      </c>
    </row>
    <row r="160" spans="1:4">
      <c r="A160" s="332">
        <v>158</v>
      </c>
      <c r="B160" s="333" t="s">
        <v>262</v>
      </c>
      <c r="C160" s="332" t="s">
        <v>261</v>
      </c>
      <c r="D160" s="335">
        <v>1467.29</v>
      </c>
    </row>
    <row r="161" spans="1:4">
      <c r="A161" s="332">
        <v>159</v>
      </c>
      <c r="B161" s="333" t="s">
        <v>263</v>
      </c>
      <c r="C161" s="332" t="s">
        <v>261</v>
      </c>
      <c r="D161" s="335">
        <v>887.85</v>
      </c>
    </row>
    <row r="162" spans="1:4">
      <c r="A162" s="332">
        <v>160</v>
      </c>
      <c r="B162" s="333" t="s">
        <v>264</v>
      </c>
      <c r="C162" s="332" t="s">
        <v>261</v>
      </c>
      <c r="D162" s="335">
        <v>1299.07</v>
      </c>
    </row>
    <row r="163" spans="1:4">
      <c r="A163" s="332"/>
      <c r="B163" s="333"/>
      <c r="C163" s="332"/>
      <c r="D163" s="335"/>
    </row>
    <row r="164" spans="1:4">
      <c r="A164" s="332"/>
      <c r="B164" s="333"/>
      <c r="C164" s="332"/>
      <c r="D164" s="335"/>
    </row>
    <row r="165" spans="1:4">
      <c r="A165" s="332">
        <v>163</v>
      </c>
      <c r="B165" s="333" t="s">
        <v>265</v>
      </c>
      <c r="C165" s="332" t="s">
        <v>49</v>
      </c>
      <c r="D165" s="335">
        <v>18.690000000000001</v>
      </c>
    </row>
    <row r="166" spans="1:4">
      <c r="A166" s="332">
        <v>164</v>
      </c>
      <c r="B166" s="333" t="s">
        <v>266</v>
      </c>
      <c r="C166" s="332" t="s">
        <v>49</v>
      </c>
      <c r="D166" s="335">
        <v>70.09</v>
      </c>
    </row>
    <row r="167" spans="1:4">
      <c r="A167" s="332">
        <v>165</v>
      </c>
      <c r="B167" s="333" t="s">
        <v>267</v>
      </c>
      <c r="C167" s="332" t="s">
        <v>49</v>
      </c>
      <c r="D167" s="335">
        <v>14.02</v>
      </c>
    </row>
    <row r="168" spans="1:4">
      <c r="A168" s="332">
        <v>166</v>
      </c>
      <c r="B168" s="333" t="s">
        <v>268</v>
      </c>
      <c r="C168" s="332" t="s">
        <v>269</v>
      </c>
      <c r="D168" s="335">
        <v>49.54</v>
      </c>
    </row>
    <row r="169" spans="1:4">
      <c r="A169" s="332"/>
      <c r="B169" s="333"/>
      <c r="C169" s="332"/>
      <c r="D169" s="335"/>
    </row>
    <row r="170" spans="1:4">
      <c r="A170" s="332"/>
      <c r="B170" s="333"/>
      <c r="C170" s="332"/>
      <c r="D170" s="335"/>
    </row>
    <row r="171" spans="1:4">
      <c r="A171" s="332">
        <v>169</v>
      </c>
      <c r="B171" s="333" t="s">
        <v>320</v>
      </c>
      <c r="C171" s="332" t="s">
        <v>270</v>
      </c>
      <c r="D171" s="335">
        <v>1168.22</v>
      </c>
    </row>
    <row r="172" spans="1:4">
      <c r="A172" s="332">
        <v>170</v>
      </c>
      <c r="B172" s="333" t="s">
        <v>321</v>
      </c>
      <c r="C172" s="332" t="s">
        <v>270</v>
      </c>
      <c r="D172" s="335">
        <v>887.85</v>
      </c>
    </row>
    <row r="173" spans="1:4">
      <c r="A173" s="332"/>
      <c r="B173" s="333"/>
      <c r="C173" s="332"/>
      <c r="D173" s="335"/>
    </row>
    <row r="174" spans="1:4">
      <c r="A174" s="332"/>
      <c r="B174" s="333"/>
      <c r="C174" s="332"/>
      <c r="D174" s="335"/>
    </row>
    <row r="175" spans="1:4">
      <c r="A175" s="332"/>
      <c r="B175" s="333"/>
      <c r="C175" s="332"/>
      <c r="D175" s="335"/>
    </row>
    <row r="176" spans="1:4">
      <c r="A176" s="332"/>
      <c r="B176" s="333"/>
      <c r="C176" s="332"/>
      <c r="D176" s="335"/>
    </row>
    <row r="177" spans="1:4">
      <c r="A177" s="332"/>
      <c r="B177" s="333"/>
      <c r="C177" s="332"/>
      <c r="D177" s="335"/>
    </row>
    <row r="178" spans="1:4">
      <c r="A178" s="332"/>
      <c r="B178" s="333"/>
      <c r="C178" s="332"/>
      <c r="D178" s="335"/>
    </row>
    <row r="179" spans="1:4">
      <c r="A179" s="332"/>
      <c r="B179" s="333"/>
      <c r="C179" s="332"/>
      <c r="D179" s="335"/>
    </row>
    <row r="180" spans="1:4">
      <c r="A180" s="332"/>
      <c r="B180" s="333"/>
      <c r="C180" s="332"/>
      <c r="D180" s="335"/>
    </row>
    <row r="181" spans="1:4">
      <c r="A181" s="332"/>
      <c r="B181" s="333"/>
      <c r="C181" s="332"/>
      <c r="D181" s="33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"/>
  <sheetViews>
    <sheetView showGridLines="0" topLeftCell="A4" workbookViewId="0">
      <selection activeCell="C15" sqref="C15"/>
    </sheetView>
  </sheetViews>
  <sheetFormatPr defaultColWidth="9.109375" defaultRowHeight="26.25" customHeight="1"/>
  <cols>
    <col min="1" max="1" width="9.109375" style="104"/>
    <col min="2" max="2" width="17.33203125" style="104" customWidth="1"/>
    <col min="3" max="16384" width="9.109375" style="104"/>
  </cols>
  <sheetData>
    <row r="1" spans="1:7" s="102" customFormat="1" ht="26.25" customHeight="1">
      <c r="A1" s="101" t="s">
        <v>60</v>
      </c>
    </row>
    <row r="2" spans="1:7" ht="26.25" customHeight="1">
      <c r="A2" s="103" t="s">
        <v>61</v>
      </c>
    </row>
    <row r="3" spans="1:7" ht="26.25" customHeight="1">
      <c r="A3" s="105" t="s">
        <v>62</v>
      </c>
      <c r="B3" s="103" t="s">
        <v>63</v>
      </c>
    </row>
    <row r="4" spans="1:7" ht="26.25" customHeight="1">
      <c r="A4" s="103" t="s">
        <v>64</v>
      </c>
    </row>
    <row r="5" spans="1:7" ht="26.25" customHeight="1">
      <c r="A5" s="103" t="s">
        <v>65</v>
      </c>
    </row>
    <row r="6" spans="1:7" ht="26.25" customHeight="1">
      <c r="A6" s="103" t="s">
        <v>66</v>
      </c>
    </row>
    <row r="7" spans="1:7" ht="26.25" customHeight="1">
      <c r="A7" s="103" t="s">
        <v>67</v>
      </c>
    </row>
    <row r="8" spans="1:7" ht="21.75" customHeight="1">
      <c r="A8" s="106" t="s">
        <v>68</v>
      </c>
      <c r="B8" s="107">
        <f>'ปร.5 ห้องละหมาด'!K15</f>
        <v>1058174.5876308579</v>
      </c>
      <c r="C8" s="104" t="s">
        <v>55</v>
      </c>
      <c r="G8" s="108"/>
    </row>
    <row r="9" spans="1:7" ht="21.75" customHeight="1">
      <c r="A9" s="106" t="s">
        <v>69</v>
      </c>
      <c r="B9" s="107">
        <v>1000000</v>
      </c>
      <c r="C9" s="104" t="s">
        <v>55</v>
      </c>
    </row>
    <row r="10" spans="1:7" ht="21.75" customHeight="1">
      <c r="A10" s="106" t="s">
        <v>70</v>
      </c>
      <c r="B10" s="107">
        <v>2000000</v>
      </c>
      <c r="C10" s="104" t="s">
        <v>55</v>
      </c>
    </row>
    <row r="11" spans="1:7" ht="21.75" customHeight="1">
      <c r="A11" s="106" t="s">
        <v>71</v>
      </c>
      <c r="B11" s="109">
        <v>1.3032999999999999</v>
      </c>
    </row>
    <row r="12" spans="1:7" ht="21.75" customHeight="1">
      <c r="A12" s="106" t="s">
        <v>72</v>
      </c>
      <c r="B12" s="109">
        <v>1.3017000000000001</v>
      </c>
    </row>
    <row r="13" spans="1:7" ht="26.25" customHeight="1" thickBot="1">
      <c r="A13" s="104" t="s">
        <v>73</v>
      </c>
      <c r="B13" s="110">
        <f>(B11-((B11-B12)*(B8-B9)/(B10-B9)))</f>
        <v>1.3032069206597905</v>
      </c>
    </row>
    <row r="14" spans="1:7" ht="26.25" customHeight="1" thickTop="1">
      <c r="B14" s="378"/>
    </row>
    <row r="15" spans="1:7" ht="26.25" customHeight="1">
      <c r="B15" s="379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DBBD-1A5C-4CDF-A1C9-9B632DA4CBA2}">
  <dimension ref="A1:AB38"/>
  <sheetViews>
    <sheetView showGridLines="0" view="pageBreakPreview" zoomScaleNormal="100" zoomScaleSheetLayoutView="100" workbookViewId="0">
      <selection activeCell="A5" sqref="A5:L5"/>
    </sheetView>
  </sheetViews>
  <sheetFormatPr defaultColWidth="9" defaultRowHeight="21"/>
  <cols>
    <col min="1" max="1" width="8.6640625" style="471" customWidth="1"/>
    <col min="2" max="2" width="6.5546875" style="471" customWidth="1"/>
    <col min="3" max="3" width="6.44140625" style="471" customWidth="1"/>
    <col min="4" max="4" width="2.77734375" style="471" customWidth="1"/>
    <col min="5" max="5" width="11.88671875" style="471" customWidth="1"/>
    <col min="6" max="6" width="6.21875" style="471" customWidth="1"/>
    <col min="7" max="7" width="13" style="471" customWidth="1"/>
    <col min="8" max="8" width="3.109375" style="471" customWidth="1"/>
    <col min="9" max="9" width="12.77734375" style="471" customWidth="1"/>
    <col min="10" max="10" width="8.21875" style="524" customWidth="1"/>
    <col min="11" max="11" width="8.88671875" style="471" customWidth="1"/>
    <col min="12" max="12" width="11" style="471" customWidth="1"/>
    <col min="13" max="20" width="18.88671875" style="471" hidden="1" customWidth="1"/>
    <col min="21" max="21" width="18.88671875" style="476" hidden="1" customWidth="1"/>
    <col min="22" max="28" width="18.88671875" style="471" hidden="1" customWidth="1"/>
    <col min="29" max="29" width="10.21875" style="471" customWidth="1"/>
    <col min="30" max="16384" width="9" style="471"/>
  </cols>
  <sheetData>
    <row r="1" spans="1:25" ht="29.25" customHeight="1">
      <c r="A1" s="728" t="s">
        <v>2311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25" s="458" customFormat="1">
      <c r="A2" s="474" t="s">
        <v>2348</v>
      </c>
      <c r="C2" s="472"/>
      <c r="D2" s="459" t="str">
        <f>'ปร.6 ห้องละหมาด'!E3</f>
        <v>ก่อสร้างอาคารละหมาด</v>
      </c>
      <c r="F2" s="459"/>
      <c r="G2" s="459"/>
      <c r="H2" s="459"/>
      <c r="I2" s="459"/>
      <c r="J2" s="459"/>
      <c r="K2" s="459"/>
      <c r="L2" s="459"/>
      <c r="N2" s="477"/>
      <c r="P2" s="459"/>
      <c r="Q2" s="477"/>
      <c r="U2" s="478"/>
    </row>
    <row r="3" spans="1:25" s="458" customFormat="1">
      <c r="A3" s="460" t="s">
        <v>3</v>
      </c>
      <c r="C3" s="472"/>
      <c r="D3" s="475" t="str">
        <f>'ปร.6 ห้องละหมาด'!E4</f>
        <v>หมู่ที่ 10  ตำบลควนกาหลง  อำเภอควนกาหลง  จ.สตูล</v>
      </c>
      <c r="I3" s="479"/>
      <c r="J3" s="479"/>
      <c r="N3" s="480"/>
      <c r="O3" s="473"/>
      <c r="Q3" s="477"/>
      <c r="U3" s="478"/>
    </row>
    <row r="4" spans="1:25" s="458" customFormat="1" ht="23.4" customHeight="1">
      <c r="A4" s="460" t="s">
        <v>2128</v>
      </c>
      <c r="C4" s="472"/>
      <c r="D4" s="740">
        <f ca="1">NOW()</f>
        <v>44361.685529166665</v>
      </c>
      <c r="E4" s="740"/>
      <c r="F4" s="535"/>
      <c r="G4" s="462"/>
      <c r="H4" s="461"/>
      <c r="I4" s="481"/>
      <c r="J4" s="481"/>
      <c r="K4" s="481"/>
      <c r="L4" s="481"/>
      <c r="N4" s="477"/>
      <c r="Q4" s="477"/>
      <c r="U4" s="478"/>
    </row>
    <row r="5" spans="1:25" s="458" customFormat="1" ht="9.9" customHeight="1" thickBot="1">
      <c r="A5" s="729"/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N5" s="477"/>
      <c r="Q5" s="477"/>
      <c r="U5" s="478"/>
    </row>
    <row r="6" spans="1:25" ht="21.75" customHeight="1">
      <c r="A6" s="730" t="s">
        <v>2312</v>
      </c>
      <c r="B6" s="731"/>
      <c r="C6" s="731"/>
      <c r="D6" s="731"/>
      <c r="E6" s="731"/>
      <c r="F6" s="731"/>
      <c r="G6" s="731"/>
      <c r="H6" s="731"/>
      <c r="I6" s="731"/>
      <c r="J6" s="731"/>
      <c r="K6" s="482" t="s">
        <v>2313</v>
      </c>
      <c r="L6" s="734" t="s">
        <v>2314</v>
      </c>
    </row>
    <row r="7" spans="1:25" ht="21.75" customHeight="1" thickBot="1">
      <c r="A7" s="732"/>
      <c r="B7" s="733"/>
      <c r="C7" s="733"/>
      <c r="D7" s="733"/>
      <c r="E7" s="733"/>
      <c r="F7" s="733"/>
      <c r="G7" s="733"/>
      <c r="H7" s="733"/>
      <c r="I7" s="733"/>
      <c r="J7" s="733"/>
      <c r="K7" s="483" t="s">
        <v>2315</v>
      </c>
      <c r="L7" s="735"/>
      <c r="U7" s="476">
        <v>0</v>
      </c>
      <c r="V7" s="471">
        <f>V8</f>
        <v>1.3056000000000001</v>
      </c>
      <c r="X7" s="471">
        <v>0</v>
      </c>
      <c r="Y7" s="476">
        <v>500000</v>
      </c>
    </row>
    <row r="8" spans="1:25">
      <c r="A8" s="736"/>
      <c r="B8" s="738" t="s">
        <v>2316</v>
      </c>
      <c r="C8" s="738"/>
      <c r="D8" s="738"/>
      <c r="E8" s="738"/>
      <c r="F8" s="738"/>
      <c r="G8" s="738"/>
      <c r="H8" s="738"/>
      <c r="I8" s="738"/>
      <c r="J8" s="484">
        <v>0</v>
      </c>
      <c r="K8" s="485" t="s">
        <v>2317</v>
      </c>
      <c r="L8" s="486">
        <f t="shared" ref="L8:L31" si="0">V8</f>
        <v>1.3056000000000001</v>
      </c>
      <c r="P8" s="487">
        <f>'[5]กรอกรายการ วัสดุ'!C1</f>
        <v>107617</v>
      </c>
      <c r="Q8" s="488"/>
      <c r="U8" s="489">
        <v>500000</v>
      </c>
      <c r="V8" s="490">
        <v>1.3056000000000001</v>
      </c>
      <c r="X8" s="489">
        <v>500000</v>
      </c>
      <c r="Y8" s="491">
        <v>1000000</v>
      </c>
    </row>
    <row r="9" spans="1:25">
      <c r="A9" s="736"/>
      <c r="B9" s="738" t="s">
        <v>2318</v>
      </c>
      <c r="C9" s="738"/>
      <c r="D9" s="738"/>
      <c r="E9" s="738"/>
      <c r="F9" s="738"/>
      <c r="G9" s="738"/>
      <c r="H9" s="738"/>
      <c r="I9" s="738"/>
      <c r="J9" s="484">
        <v>0</v>
      </c>
      <c r="K9" s="542">
        <v>1</v>
      </c>
      <c r="L9" s="543">
        <f t="shared" si="0"/>
        <v>1.3032999999999999</v>
      </c>
      <c r="U9" s="491">
        <v>1000000</v>
      </c>
      <c r="V9" s="494">
        <v>1.3032999999999999</v>
      </c>
      <c r="X9" s="491">
        <v>1000000</v>
      </c>
      <c r="Y9" s="491">
        <v>2000000</v>
      </c>
    </row>
    <row r="10" spans="1:25" s="495" customFormat="1">
      <c r="A10" s="736"/>
      <c r="B10" s="738" t="s">
        <v>2319</v>
      </c>
      <c r="C10" s="738"/>
      <c r="D10" s="738"/>
      <c r="E10" s="738"/>
      <c r="F10" s="738"/>
      <c r="G10" s="738"/>
      <c r="H10" s="738"/>
      <c r="I10" s="738"/>
      <c r="J10" s="484">
        <v>0.05</v>
      </c>
      <c r="K10" s="542">
        <v>2</v>
      </c>
      <c r="L10" s="544">
        <f t="shared" si="0"/>
        <v>1.3017000000000001</v>
      </c>
      <c r="N10" s="471" t="s">
        <v>2320</v>
      </c>
      <c r="O10" s="496"/>
      <c r="P10" s="496">
        <f>P8</f>
        <v>107617</v>
      </c>
      <c r="Q10" s="471"/>
      <c r="S10" s="497"/>
      <c r="U10" s="491">
        <v>2000000</v>
      </c>
      <c r="V10" s="490">
        <v>1.3017000000000001</v>
      </c>
      <c r="X10" s="491">
        <v>2000000</v>
      </c>
      <c r="Y10" s="491">
        <v>5000000</v>
      </c>
    </row>
    <row r="11" spans="1:25" s="495" customFormat="1">
      <c r="A11" s="737"/>
      <c r="B11" s="739" t="s">
        <v>2321</v>
      </c>
      <c r="C11" s="739"/>
      <c r="D11" s="739"/>
      <c r="E11" s="739"/>
      <c r="F11" s="739"/>
      <c r="G11" s="739"/>
      <c r="H11" s="739"/>
      <c r="I11" s="739"/>
      <c r="J11" s="484">
        <v>7.0000000000000007E-2</v>
      </c>
      <c r="K11" s="492">
        <v>5</v>
      </c>
      <c r="L11" s="486">
        <f t="shared" si="0"/>
        <v>1.2985</v>
      </c>
      <c r="N11" s="471" t="s">
        <v>2322</v>
      </c>
      <c r="P11" s="498">
        <f>VLOOKUP(P8,U7:V31,1)</f>
        <v>0</v>
      </c>
      <c r="Q11" s="471" t="s">
        <v>2323</v>
      </c>
      <c r="R11" s="499">
        <f>VLOOKUP(P11,U7:V31,2)</f>
        <v>1.3056000000000001</v>
      </c>
      <c r="U11" s="491">
        <v>5000000</v>
      </c>
      <c r="V11" s="494">
        <v>1.2985</v>
      </c>
      <c r="X11" s="491">
        <v>5000000</v>
      </c>
      <c r="Y11" s="500">
        <v>10000000</v>
      </c>
    </row>
    <row r="12" spans="1:25" s="495" customFormat="1" ht="21.75" customHeight="1">
      <c r="A12" s="756" t="s">
        <v>2324</v>
      </c>
      <c r="B12" s="757"/>
      <c r="C12" s="757"/>
      <c r="D12" s="757"/>
      <c r="E12" s="757"/>
      <c r="F12" s="757"/>
      <c r="G12" s="757"/>
      <c r="H12" s="757"/>
      <c r="I12" s="757"/>
      <c r="J12" s="758"/>
      <c r="K12" s="501">
        <v>10</v>
      </c>
      <c r="L12" s="486">
        <f t="shared" si="0"/>
        <v>1.2926</v>
      </c>
      <c r="N12" s="471" t="s">
        <v>2325</v>
      </c>
      <c r="P12" s="498">
        <f>VLOOKUP(P11,X7:Y31,2)</f>
        <v>500000</v>
      </c>
      <c r="Q12" s="471" t="s">
        <v>2326</v>
      </c>
      <c r="R12" s="495">
        <f>VLOOKUP(P12,U7:V31,2)</f>
        <v>1.3056000000000001</v>
      </c>
      <c r="U12" s="500">
        <v>10000000</v>
      </c>
      <c r="V12" s="490">
        <v>1.2926</v>
      </c>
      <c r="X12" s="500">
        <v>10000000</v>
      </c>
      <c r="Y12" s="500">
        <v>15000000</v>
      </c>
    </row>
    <row r="13" spans="1:25" s="495" customFormat="1" ht="21.75" customHeight="1">
      <c r="A13" s="759"/>
      <c r="B13" s="760"/>
      <c r="C13" s="760"/>
      <c r="D13" s="760"/>
      <c r="E13" s="760"/>
      <c r="F13" s="760"/>
      <c r="G13" s="760"/>
      <c r="H13" s="760"/>
      <c r="I13" s="760"/>
      <c r="J13" s="761"/>
      <c r="K13" s="501">
        <v>15</v>
      </c>
      <c r="L13" s="486">
        <f t="shared" si="0"/>
        <v>1.2576000000000001</v>
      </c>
      <c r="N13" s="471"/>
      <c r="Q13" s="471"/>
      <c r="U13" s="500">
        <v>15000000</v>
      </c>
      <c r="V13" s="494">
        <v>1.2576000000000001</v>
      </c>
      <c r="X13" s="500">
        <v>15000000</v>
      </c>
      <c r="Y13" s="491">
        <v>20000000</v>
      </c>
    </row>
    <row r="14" spans="1:25" s="495" customFormat="1" ht="21.75" customHeight="1">
      <c r="A14" s="762" t="s">
        <v>2327</v>
      </c>
      <c r="B14" s="763"/>
      <c r="C14" s="763"/>
      <c r="D14" s="763"/>
      <c r="E14" s="768" t="s">
        <v>2328</v>
      </c>
      <c r="F14" s="763" t="s">
        <v>2349</v>
      </c>
      <c r="G14" s="763"/>
      <c r="H14" s="763"/>
      <c r="I14" s="768" t="s">
        <v>2329</v>
      </c>
      <c r="J14" s="769"/>
      <c r="K14" s="492">
        <v>20</v>
      </c>
      <c r="L14" s="493">
        <f t="shared" si="0"/>
        <v>1.25</v>
      </c>
      <c r="N14" s="471"/>
      <c r="Q14" s="471"/>
      <c r="U14" s="491">
        <v>20000000</v>
      </c>
      <c r="V14" s="490">
        <v>1.25</v>
      </c>
      <c r="X14" s="491">
        <v>20000000</v>
      </c>
      <c r="Y14" s="491">
        <v>25000000</v>
      </c>
    </row>
    <row r="15" spans="1:25" s="495" customFormat="1" ht="21" customHeight="1">
      <c r="A15" s="764"/>
      <c r="B15" s="765"/>
      <c r="C15" s="765"/>
      <c r="D15" s="765"/>
      <c r="E15" s="765"/>
      <c r="F15" s="767"/>
      <c r="G15" s="767"/>
      <c r="H15" s="767"/>
      <c r="I15" s="765"/>
      <c r="J15" s="770"/>
      <c r="K15" s="492">
        <v>25</v>
      </c>
      <c r="L15" s="493">
        <f t="shared" si="0"/>
        <v>1.2230000000000001</v>
      </c>
      <c r="N15" s="471"/>
      <c r="Q15" s="471" t="s">
        <v>43</v>
      </c>
      <c r="U15" s="491">
        <v>25000000</v>
      </c>
      <c r="V15" s="494">
        <v>1.2230000000000001</v>
      </c>
      <c r="X15" s="491">
        <v>25000000</v>
      </c>
      <c r="Y15" s="491">
        <v>30000000</v>
      </c>
    </row>
    <row r="16" spans="1:25" s="495" customFormat="1" ht="21" customHeight="1">
      <c r="A16" s="766"/>
      <c r="B16" s="767"/>
      <c r="C16" s="767"/>
      <c r="D16" s="767"/>
      <c r="E16" s="767"/>
      <c r="F16" s="772" t="s">
        <v>2330</v>
      </c>
      <c r="G16" s="772"/>
      <c r="H16" s="772"/>
      <c r="I16" s="767"/>
      <c r="J16" s="771"/>
      <c r="K16" s="492">
        <v>30</v>
      </c>
      <c r="L16" s="486">
        <f t="shared" si="0"/>
        <v>1.2146999999999999</v>
      </c>
      <c r="N16" s="471"/>
      <c r="Q16" s="471"/>
      <c r="R16" s="495" t="s">
        <v>43</v>
      </c>
      <c r="U16" s="491">
        <v>30000000</v>
      </c>
      <c r="V16" s="490">
        <v>1.2146999999999999</v>
      </c>
      <c r="X16" s="491">
        <v>30000000</v>
      </c>
      <c r="Y16" s="491">
        <v>40000000</v>
      </c>
    </row>
    <row r="17" spans="1:25" s="495" customFormat="1">
      <c r="A17" s="742" t="s">
        <v>2331</v>
      </c>
      <c r="B17" s="463" t="s">
        <v>2332</v>
      </c>
      <c r="C17" s="463"/>
      <c r="D17" s="463"/>
      <c r="E17" s="463"/>
      <c r="F17" s="463"/>
      <c r="G17" s="502" t="s">
        <v>82</v>
      </c>
      <c r="H17" s="745">
        <f>'ปร.5 ห้องละหมาด'!K15</f>
        <v>1058174.5876308579</v>
      </c>
      <c r="I17" s="746"/>
      <c r="J17" s="747"/>
      <c r="K17" s="492">
        <v>40</v>
      </c>
      <c r="L17" s="486">
        <f t="shared" si="0"/>
        <v>1.2142999999999999</v>
      </c>
      <c r="N17" s="471"/>
      <c r="Q17" s="471"/>
      <c r="U17" s="491">
        <v>40000000</v>
      </c>
      <c r="V17" s="494">
        <v>1.2142999999999999</v>
      </c>
      <c r="X17" s="491">
        <v>40000000</v>
      </c>
      <c r="Y17" s="491">
        <v>50000000</v>
      </c>
    </row>
    <row r="18" spans="1:25" s="495" customFormat="1">
      <c r="A18" s="743"/>
      <c r="B18" s="464" t="s">
        <v>2333</v>
      </c>
      <c r="C18" s="464"/>
      <c r="D18" s="464"/>
      <c r="E18" s="464"/>
      <c r="F18" s="464"/>
      <c r="G18" s="503" t="s">
        <v>82</v>
      </c>
      <c r="H18" s="748">
        <v>1000000</v>
      </c>
      <c r="I18" s="749"/>
      <c r="J18" s="750"/>
      <c r="K18" s="492">
        <v>50</v>
      </c>
      <c r="L18" s="486">
        <f t="shared" si="0"/>
        <v>1.2141999999999999</v>
      </c>
      <c r="N18" s="471"/>
      <c r="Q18" s="471"/>
      <c r="U18" s="491">
        <v>50000000</v>
      </c>
      <c r="V18" s="490">
        <v>1.2141999999999999</v>
      </c>
      <c r="X18" s="491">
        <v>50000000</v>
      </c>
      <c r="Y18" s="491">
        <v>60000000</v>
      </c>
    </row>
    <row r="19" spans="1:25" s="495" customFormat="1">
      <c r="A19" s="743"/>
      <c r="B19" s="464" t="s">
        <v>2334</v>
      </c>
      <c r="C19" s="464"/>
      <c r="D19" s="464"/>
      <c r="E19" s="464"/>
      <c r="F19" s="464"/>
      <c r="G19" s="503" t="s">
        <v>82</v>
      </c>
      <c r="H19" s="748">
        <v>2000000</v>
      </c>
      <c r="I19" s="749"/>
      <c r="J19" s="750"/>
      <c r="K19" s="492">
        <v>60</v>
      </c>
      <c r="L19" s="486">
        <f t="shared" si="0"/>
        <v>1.2042999999999999</v>
      </c>
      <c r="N19" s="471"/>
      <c r="P19" s="496">
        <f>+((C23-E23)*(G23-I23))/(E24-G24)</f>
        <v>9.3079340209362453E-5</v>
      </c>
      <c r="Q19" s="471"/>
      <c r="U19" s="491">
        <v>60000000</v>
      </c>
      <c r="V19" s="494">
        <v>1.2042999999999999</v>
      </c>
      <c r="X19" s="491">
        <v>60000000</v>
      </c>
      <c r="Y19" s="491">
        <v>70000000</v>
      </c>
    </row>
    <row r="20" spans="1:25" s="495" customFormat="1">
      <c r="A20" s="743"/>
      <c r="B20" s="464" t="s">
        <v>2335</v>
      </c>
      <c r="C20" s="464"/>
      <c r="D20" s="464"/>
      <c r="E20" s="464"/>
      <c r="F20" s="464"/>
      <c r="G20" s="503" t="s">
        <v>82</v>
      </c>
      <c r="H20" s="751">
        <f>L9</f>
        <v>1.3032999999999999</v>
      </c>
      <c r="I20" s="752"/>
      <c r="J20" s="753"/>
      <c r="K20" s="492">
        <v>70</v>
      </c>
      <c r="L20" s="493">
        <f t="shared" si="0"/>
        <v>1.2032</v>
      </c>
      <c r="N20" s="471"/>
      <c r="P20" s="504">
        <f>+A23-P19</f>
        <v>1.3032069206597905</v>
      </c>
      <c r="Q20" s="471"/>
      <c r="U20" s="491">
        <v>70000000</v>
      </c>
      <c r="V20" s="505">
        <v>1.2032</v>
      </c>
      <c r="X20" s="491">
        <v>70000000</v>
      </c>
      <c r="Y20" s="491">
        <v>80000000</v>
      </c>
    </row>
    <row r="21" spans="1:25" s="495" customFormat="1">
      <c r="A21" s="744"/>
      <c r="B21" s="465" t="s">
        <v>2336</v>
      </c>
      <c r="C21" s="465"/>
      <c r="D21" s="465"/>
      <c r="E21" s="465"/>
      <c r="F21" s="465"/>
      <c r="G21" s="506" t="s">
        <v>82</v>
      </c>
      <c r="H21" s="751">
        <f>L10</f>
        <v>1.3017000000000001</v>
      </c>
      <c r="I21" s="752"/>
      <c r="J21" s="753"/>
      <c r="K21" s="492">
        <v>80</v>
      </c>
      <c r="L21" s="493">
        <f t="shared" si="0"/>
        <v>1.2032</v>
      </c>
      <c r="N21" s="471"/>
      <c r="Q21" s="471"/>
      <c r="U21" s="491">
        <v>80000000</v>
      </c>
      <c r="V21" s="494">
        <v>1.2032</v>
      </c>
      <c r="X21" s="491">
        <v>80000000</v>
      </c>
      <c r="Y21" s="491">
        <v>90000000</v>
      </c>
    </row>
    <row r="22" spans="1:25" s="495" customFormat="1">
      <c r="A22" s="507"/>
      <c r="B22" s="466" t="s">
        <v>2337</v>
      </c>
      <c r="C22" s="508"/>
      <c r="D22" s="508"/>
      <c r="E22" s="508"/>
      <c r="F22" s="508"/>
      <c r="G22" s="508"/>
      <c r="H22" s="508"/>
      <c r="I22" s="508"/>
      <c r="J22" s="509"/>
      <c r="K22" s="492">
        <v>90</v>
      </c>
      <c r="L22" s="486">
        <f t="shared" si="0"/>
        <v>1.2032</v>
      </c>
      <c r="N22" s="471"/>
      <c r="Q22" s="471"/>
      <c r="U22" s="491">
        <v>90000000</v>
      </c>
      <c r="V22" s="490">
        <v>1.2032</v>
      </c>
      <c r="X22" s="491">
        <v>90000000</v>
      </c>
      <c r="Y22" s="491">
        <v>100000000</v>
      </c>
    </row>
    <row r="23" spans="1:25" s="495" customFormat="1">
      <c r="A23" s="510">
        <f>H20</f>
        <v>1.3032999999999999</v>
      </c>
      <c r="B23" s="511" t="s">
        <v>2338</v>
      </c>
      <c r="C23" s="512">
        <f>H20</f>
        <v>1.3032999999999999</v>
      </c>
      <c r="D23" s="513" t="s">
        <v>2339</v>
      </c>
      <c r="E23" s="514">
        <f>H21</f>
        <v>1.3017000000000001</v>
      </c>
      <c r="F23" s="515" t="s">
        <v>2340</v>
      </c>
      <c r="G23" s="515">
        <f>H17</f>
        <v>1058174.5876308579</v>
      </c>
      <c r="H23" s="515" t="s">
        <v>2339</v>
      </c>
      <c r="I23" s="516">
        <f>H18</f>
        <v>1000000</v>
      </c>
      <c r="J23" s="517" t="s">
        <v>2341</v>
      </c>
      <c r="K23" s="492">
        <v>100</v>
      </c>
      <c r="L23" s="486">
        <f t="shared" si="0"/>
        <v>1.2032</v>
      </c>
      <c r="N23" s="471"/>
      <c r="U23" s="491">
        <v>100000000</v>
      </c>
      <c r="V23" s="494">
        <v>1.2032</v>
      </c>
      <c r="X23" s="491">
        <v>100000000</v>
      </c>
      <c r="Y23" s="491">
        <v>150000000</v>
      </c>
    </row>
    <row r="24" spans="1:25" s="495" customFormat="1">
      <c r="A24" s="518"/>
      <c r="B24" s="519"/>
      <c r="C24" s="519"/>
      <c r="D24" s="511" t="s">
        <v>2342</v>
      </c>
      <c r="E24" s="468">
        <f>H19</f>
        <v>2000000</v>
      </c>
      <c r="F24" s="519" t="s">
        <v>2339</v>
      </c>
      <c r="G24" s="468">
        <f>H18</f>
        <v>1000000</v>
      </c>
      <c r="H24" s="467" t="s">
        <v>2341</v>
      </c>
      <c r="I24" s="519"/>
      <c r="J24" s="520"/>
      <c r="K24" s="492">
        <v>150</v>
      </c>
      <c r="L24" s="486">
        <f t="shared" si="0"/>
        <v>1.2004999999999999</v>
      </c>
      <c r="N24" s="471"/>
      <c r="Q24" s="471"/>
      <c r="U24" s="491">
        <v>150000000</v>
      </c>
      <c r="V24" s="490">
        <v>1.2004999999999999</v>
      </c>
      <c r="X24" s="491">
        <v>150000000</v>
      </c>
      <c r="Y24" s="491">
        <v>200000000</v>
      </c>
    </row>
    <row r="25" spans="1:25" s="495" customFormat="1" ht="21.75" customHeight="1">
      <c r="A25" s="518"/>
      <c r="B25" s="521"/>
      <c r="C25" s="511"/>
      <c r="D25" s="511"/>
      <c r="E25" s="511"/>
      <c r="F25" s="522"/>
      <c r="G25" s="522"/>
      <c r="H25" s="522"/>
      <c r="I25" s="522"/>
      <c r="J25" s="523"/>
      <c r="K25" s="492">
        <v>200</v>
      </c>
      <c r="L25" s="486">
        <f t="shared" si="0"/>
        <v>1.2004999999999999</v>
      </c>
      <c r="N25" s="471"/>
      <c r="Q25" s="471"/>
      <c r="R25" s="524"/>
      <c r="U25" s="491">
        <v>200000000</v>
      </c>
      <c r="V25" s="494">
        <v>1.2004999999999999</v>
      </c>
      <c r="X25" s="491">
        <v>200000000</v>
      </c>
      <c r="Y25" s="491">
        <v>250000000</v>
      </c>
    </row>
    <row r="26" spans="1:25" s="495" customFormat="1" ht="21.6" thickBot="1">
      <c r="A26" s="518"/>
      <c r="B26" s="519"/>
      <c r="C26" s="467"/>
      <c r="D26" s="519"/>
      <c r="E26" s="519"/>
      <c r="F26" s="519"/>
      <c r="G26" s="468"/>
      <c r="H26" s="519"/>
      <c r="I26" s="467"/>
      <c r="J26" s="519"/>
      <c r="K26" s="492">
        <v>250</v>
      </c>
      <c r="L26" s="486">
        <f t="shared" si="0"/>
        <v>1.1996</v>
      </c>
      <c r="N26" s="471"/>
      <c r="Q26" s="471"/>
      <c r="R26" s="524"/>
      <c r="U26" s="491">
        <v>250000000</v>
      </c>
      <c r="V26" s="490">
        <v>1.1996</v>
      </c>
      <c r="X26" s="491">
        <v>250000000</v>
      </c>
      <c r="Y26" s="491">
        <v>300000000</v>
      </c>
    </row>
    <row r="27" spans="1:25" s="495" customFormat="1" ht="21.6" thickBot="1">
      <c r="A27" s="518"/>
      <c r="B27" s="519"/>
      <c r="C27" s="467" t="s">
        <v>2343</v>
      </c>
      <c r="D27" s="519"/>
      <c r="E27" s="519"/>
      <c r="F27" s="754">
        <f>A23-(((C23-E23)*(G23-I23))/(E24-G24))</f>
        <v>1.3032069206597905</v>
      </c>
      <c r="G27" s="754"/>
      <c r="H27" s="519" t="s">
        <v>2344</v>
      </c>
      <c r="I27" s="525">
        <f>IF(F27&gt;1.3056,"1.3056",F27)</f>
        <v>1.3032069206597905</v>
      </c>
      <c r="J27" s="519"/>
      <c r="K27" s="492">
        <v>300</v>
      </c>
      <c r="L27" s="486">
        <f t="shared" si="0"/>
        <v>1.1934</v>
      </c>
      <c r="N27" s="471"/>
      <c r="Q27" s="471"/>
      <c r="R27" s="524"/>
      <c r="U27" s="491">
        <v>300000000</v>
      </c>
      <c r="V27" s="494">
        <v>1.1934</v>
      </c>
      <c r="X27" s="491">
        <v>300000000</v>
      </c>
      <c r="Y27" s="491">
        <v>350000000</v>
      </c>
    </row>
    <row r="28" spans="1:25" s="495" customFormat="1" ht="21.6" thickTop="1">
      <c r="A28" s="518"/>
      <c r="B28" s="519"/>
      <c r="C28" s="519"/>
      <c r="D28" s="519"/>
      <c r="E28" s="519"/>
      <c r="F28" s="519"/>
      <c r="G28" s="519"/>
      <c r="H28" s="519"/>
      <c r="I28" s="519"/>
      <c r="J28" s="519"/>
      <c r="K28" s="492">
        <v>350</v>
      </c>
      <c r="L28" s="486">
        <f t="shared" si="0"/>
        <v>1.1848000000000001</v>
      </c>
      <c r="N28" s="471"/>
      <c r="Q28" s="471"/>
      <c r="R28" s="526"/>
      <c r="U28" s="491">
        <v>350000000</v>
      </c>
      <c r="V28" s="490">
        <v>1.1848000000000001</v>
      </c>
      <c r="X28" s="491">
        <v>350000000</v>
      </c>
      <c r="Y28" s="491">
        <v>400000000</v>
      </c>
    </row>
    <row r="29" spans="1:25" s="495" customFormat="1">
      <c r="A29" s="518"/>
      <c r="B29" s="519"/>
      <c r="C29" s="519"/>
      <c r="D29" s="519"/>
      <c r="E29" s="527"/>
      <c r="F29" s="519"/>
      <c r="G29" s="469"/>
      <c r="H29" s="528"/>
      <c r="I29" s="519" t="s">
        <v>43</v>
      </c>
      <c r="J29" s="519"/>
      <c r="K29" s="492">
        <v>400</v>
      </c>
      <c r="L29" s="493">
        <f t="shared" si="0"/>
        <v>1.1839999999999999</v>
      </c>
      <c r="N29" s="471"/>
      <c r="Q29" s="471"/>
      <c r="R29" s="524"/>
      <c r="U29" s="491">
        <v>400000000</v>
      </c>
      <c r="V29" s="494">
        <v>1.1839999999999999</v>
      </c>
      <c r="X29" s="491">
        <v>400000000</v>
      </c>
      <c r="Y29" s="491">
        <v>500000000</v>
      </c>
    </row>
    <row r="30" spans="1:25" s="495" customFormat="1" ht="21.6" thickBot="1">
      <c r="A30" s="518"/>
      <c r="B30" s="519"/>
      <c r="C30" s="519"/>
      <c r="D30" s="519"/>
      <c r="E30" s="519"/>
      <c r="F30" s="519"/>
      <c r="G30" s="519"/>
      <c r="H30" s="519"/>
      <c r="I30" s="519"/>
      <c r="J30" s="519"/>
      <c r="K30" s="492">
        <v>500</v>
      </c>
      <c r="L30" s="486">
        <f t="shared" si="0"/>
        <v>1.1835</v>
      </c>
      <c r="N30" s="471"/>
      <c r="Q30" s="471"/>
      <c r="R30" s="524"/>
      <c r="U30" s="491">
        <v>500000000</v>
      </c>
      <c r="V30" s="490">
        <v>1.1835</v>
      </c>
      <c r="X30" s="491">
        <v>500000000</v>
      </c>
      <c r="Y30" s="529">
        <v>500000001</v>
      </c>
    </row>
    <row r="31" spans="1:25" s="495" customFormat="1" ht="21.6" thickBot="1">
      <c r="A31" s="530"/>
      <c r="B31" s="531"/>
      <c r="C31" s="531"/>
      <c r="D31" s="531"/>
      <c r="E31" s="531"/>
      <c r="F31" s="531"/>
      <c r="G31" s="531"/>
      <c r="H31" s="531"/>
      <c r="I31" s="531"/>
      <c r="J31" s="531"/>
      <c r="K31" s="532" t="s">
        <v>2345</v>
      </c>
      <c r="L31" s="533">
        <f t="shared" si="0"/>
        <v>1.177</v>
      </c>
      <c r="N31" s="471"/>
      <c r="Q31" s="471"/>
      <c r="R31" s="524"/>
      <c r="U31" s="529">
        <v>500000001</v>
      </c>
      <c r="V31" s="494">
        <v>1.177</v>
      </c>
      <c r="X31" s="529">
        <v>500000001</v>
      </c>
      <c r="Y31" s="534"/>
    </row>
    <row r="32" spans="1:25">
      <c r="A32" s="495" t="s">
        <v>2346</v>
      </c>
    </row>
    <row r="33" spans="1:12">
      <c r="A33" s="495" t="s">
        <v>2347</v>
      </c>
    </row>
    <row r="34" spans="1:12">
      <c r="A34" s="495"/>
    </row>
    <row r="35" spans="1:12">
      <c r="A35" s="470"/>
      <c r="B35" s="470"/>
      <c r="C35" s="470"/>
      <c r="D35" s="470"/>
      <c r="E35" s="470"/>
      <c r="F35" s="470"/>
      <c r="H35" s="755"/>
      <c r="I35" s="755"/>
      <c r="J35" s="755"/>
      <c r="K35" s="755"/>
      <c r="L35" s="755"/>
    </row>
    <row r="36" spans="1:12">
      <c r="A36" s="755"/>
      <c r="B36" s="755"/>
      <c r="C36" s="755"/>
      <c r="D36" s="755"/>
      <c r="E36" s="755"/>
      <c r="H36" s="470"/>
      <c r="I36" s="470"/>
      <c r="J36" s="470"/>
      <c r="K36" s="470"/>
    </row>
    <row r="37" spans="1:12">
      <c r="A37" s="741"/>
      <c r="B37" s="741"/>
      <c r="C37" s="741"/>
      <c r="D37" s="741"/>
      <c r="E37" s="741"/>
      <c r="F37" s="741"/>
      <c r="G37" s="741"/>
      <c r="H37" s="741"/>
      <c r="I37" s="741"/>
      <c r="J37" s="471"/>
    </row>
    <row r="38" spans="1:12">
      <c r="E38" s="741"/>
      <c r="F38" s="741"/>
      <c r="G38" s="741"/>
      <c r="H38" s="741"/>
    </row>
  </sheetData>
  <mergeCells count="29">
    <mergeCell ref="A12:J13"/>
    <mergeCell ref="A14:D16"/>
    <mergeCell ref="E14:E16"/>
    <mergeCell ref="F14:H15"/>
    <mergeCell ref="I14:I16"/>
    <mergeCell ref="J14:J16"/>
    <mergeCell ref="F16:H16"/>
    <mergeCell ref="E38:H38"/>
    <mergeCell ref="A17:A21"/>
    <mergeCell ref="H17:J17"/>
    <mergeCell ref="H18:J18"/>
    <mergeCell ref="H19:J19"/>
    <mergeCell ref="H20:J20"/>
    <mergeCell ref="H21:J21"/>
    <mergeCell ref="F27:G27"/>
    <mergeCell ref="H35:L35"/>
    <mergeCell ref="A36:E36"/>
    <mergeCell ref="A37:D37"/>
    <mergeCell ref="E37:I37"/>
    <mergeCell ref="A1:L1"/>
    <mergeCell ref="A5:L5"/>
    <mergeCell ref="A6:J7"/>
    <mergeCell ref="L6:L7"/>
    <mergeCell ref="A8:A11"/>
    <mergeCell ref="B8:I8"/>
    <mergeCell ref="B9:I9"/>
    <mergeCell ref="B10:I10"/>
    <mergeCell ref="B11:I11"/>
    <mergeCell ref="D4:E4"/>
  </mergeCells>
  <printOptions horizontalCentered="1"/>
  <pageMargins left="0.59055118110236227" right="0.59055118110236227" top="0.59055118110236227" bottom="0.39370078740157483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7"/>
  <sheetViews>
    <sheetView showGridLines="0" workbookViewId="0">
      <selection activeCell="A43" sqref="A43"/>
    </sheetView>
  </sheetViews>
  <sheetFormatPr defaultColWidth="9.109375" defaultRowHeight="24.6"/>
  <cols>
    <col min="1" max="1" width="7" style="338" customWidth="1"/>
    <col min="2" max="2" width="59.33203125" style="338" customWidth="1"/>
    <col min="3" max="4" width="7.109375" style="338" customWidth="1"/>
    <col min="5" max="5" width="11.6640625" style="338" customWidth="1"/>
    <col min="6" max="6" width="8.44140625" style="338" customWidth="1"/>
    <col min="7" max="16384" width="9.109375" style="338"/>
  </cols>
  <sheetData>
    <row r="1" spans="1:12" ht="30" customHeight="1">
      <c r="A1" s="774" t="s">
        <v>2234</v>
      </c>
      <c r="B1" s="774"/>
      <c r="C1" s="774"/>
      <c r="D1" s="774"/>
      <c r="E1" s="774"/>
      <c r="F1" s="774"/>
      <c r="G1" s="337"/>
      <c r="H1" s="337"/>
      <c r="I1" s="337"/>
      <c r="J1" s="337"/>
      <c r="K1" s="337"/>
      <c r="L1" s="337"/>
    </row>
    <row r="2" spans="1:12" s="156" customFormat="1" ht="17.25" customHeight="1">
      <c r="A2" s="775" t="s">
        <v>2268</v>
      </c>
      <c r="B2" s="775"/>
      <c r="C2" s="775"/>
      <c r="D2" s="775"/>
      <c r="E2" s="775"/>
      <c r="F2" s="775"/>
      <c r="G2" s="339"/>
      <c r="H2" s="339"/>
      <c r="I2" s="339"/>
      <c r="J2" s="339"/>
      <c r="K2" s="339"/>
      <c r="L2" s="339"/>
    </row>
    <row r="3" spans="1:12" s="156" customFormat="1" ht="21.75" customHeight="1">
      <c r="A3" s="340" t="s">
        <v>2235</v>
      </c>
      <c r="B3" s="773" t="s">
        <v>2236</v>
      </c>
      <c r="C3" s="773"/>
      <c r="D3" s="773"/>
      <c r="E3" s="773"/>
    </row>
    <row r="4" spans="1:12" s="156" customFormat="1" ht="21.75" customHeight="1">
      <c r="A4" s="340" t="s">
        <v>2237</v>
      </c>
      <c r="B4" s="773" t="s">
        <v>2236</v>
      </c>
      <c r="C4" s="773"/>
      <c r="D4" s="773"/>
      <c r="E4" s="773"/>
    </row>
    <row r="5" spans="1:12" s="156" customFormat="1" ht="21.75" customHeight="1">
      <c r="A5" s="340" t="s">
        <v>2238</v>
      </c>
      <c r="B5" s="341" t="s">
        <v>2239</v>
      </c>
      <c r="C5" s="341"/>
      <c r="D5" s="341"/>
      <c r="E5" s="341"/>
    </row>
    <row r="6" spans="1:12" s="156" customFormat="1" ht="12" customHeight="1">
      <c r="A6" s="341"/>
    </row>
    <row r="7" spans="1:12" s="343" customFormat="1" ht="35.25" customHeight="1">
      <c r="A7" s="342" t="s">
        <v>2240</v>
      </c>
      <c r="B7" s="342" t="s">
        <v>8</v>
      </c>
      <c r="C7" s="342" t="s">
        <v>9</v>
      </c>
      <c r="D7" s="342" t="s">
        <v>10</v>
      </c>
      <c r="E7" s="342" t="s">
        <v>15</v>
      </c>
      <c r="F7" s="342" t="s">
        <v>14</v>
      </c>
    </row>
    <row r="8" spans="1:12" s="156" customFormat="1" ht="21">
      <c r="A8" s="344">
        <v>1</v>
      </c>
      <c r="B8" s="345" t="s">
        <v>2251</v>
      </c>
      <c r="C8" s="346">
        <v>1</v>
      </c>
      <c r="D8" s="347" t="s">
        <v>19</v>
      </c>
      <c r="E8" s="348"/>
      <c r="F8" s="344"/>
    </row>
    <row r="9" spans="1:12" s="156" customFormat="1" ht="21">
      <c r="A9" s="349">
        <v>2</v>
      </c>
      <c r="B9" s="345" t="s">
        <v>2253</v>
      </c>
      <c r="C9" s="351">
        <v>1</v>
      </c>
      <c r="D9" s="352" t="s">
        <v>19</v>
      </c>
      <c r="E9" s="348"/>
      <c r="F9" s="349"/>
    </row>
    <row r="10" spans="1:12" s="156" customFormat="1" ht="21">
      <c r="A10" s="349">
        <v>3</v>
      </c>
      <c r="B10" s="345" t="s">
        <v>2255</v>
      </c>
      <c r="C10" s="351">
        <v>1</v>
      </c>
      <c r="D10" s="352" t="s">
        <v>19</v>
      </c>
      <c r="E10" s="348"/>
      <c r="F10" s="349"/>
    </row>
    <row r="11" spans="1:12" s="156" customFormat="1" ht="21">
      <c r="A11" s="349">
        <v>4</v>
      </c>
      <c r="B11" s="350" t="s">
        <v>2252</v>
      </c>
      <c r="C11" s="351">
        <v>1</v>
      </c>
      <c r="D11" s="353" t="s">
        <v>53</v>
      </c>
      <c r="E11" s="354"/>
      <c r="F11" s="353"/>
    </row>
    <row r="12" spans="1:12" s="156" customFormat="1" ht="21">
      <c r="A12" s="349">
        <v>5</v>
      </c>
      <c r="B12" s="345" t="s">
        <v>2241</v>
      </c>
      <c r="C12" s="351">
        <v>1</v>
      </c>
      <c r="D12" s="347" t="s">
        <v>2233</v>
      </c>
      <c r="E12" s="354"/>
      <c r="F12" s="353"/>
    </row>
    <row r="13" spans="1:12" s="156" customFormat="1" ht="21">
      <c r="A13" s="349">
        <v>6</v>
      </c>
      <c r="B13" s="350" t="s">
        <v>2242</v>
      </c>
      <c r="C13" s="351">
        <v>1</v>
      </c>
      <c r="D13" s="353" t="s">
        <v>2233</v>
      </c>
      <c r="E13" s="348"/>
      <c r="F13" s="349"/>
    </row>
    <row r="14" spans="1:12" s="156" customFormat="1" ht="21">
      <c r="A14" s="349">
        <v>7</v>
      </c>
      <c r="B14" s="350" t="s">
        <v>2243</v>
      </c>
      <c r="C14" s="351">
        <v>1</v>
      </c>
      <c r="D14" s="347" t="s">
        <v>2233</v>
      </c>
      <c r="E14" s="354"/>
      <c r="F14" s="353"/>
    </row>
    <row r="15" spans="1:12" s="156" customFormat="1" ht="21">
      <c r="A15" s="349">
        <v>8</v>
      </c>
      <c r="B15" s="350" t="s">
        <v>2244</v>
      </c>
      <c r="C15" s="351">
        <v>1</v>
      </c>
      <c r="D15" s="353" t="s">
        <v>2233</v>
      </c>
      <c r="E15" s="354"/>
      <c r="F15" s="353"/>
    </row>
    <row r="16" spans="1:12" s="156" customFormat="1" ht="21">
      <c r="A16" s="349">
        <v>9</v>
      </c>
      <c r="B16" s="350" t="s">
        <v>2254</v>
      </c>
      <c r="C16" s="351">
        <v>1</v>
      </c>
      <c r="D16" s="353" t="s">
        <v>94</v>
      </c>
      <c r="E16" s="354"/>
      <c r="F16" s="353"/>
    </row>
    <row r="17" spans="1:6" s="156" customFormat="1" ht="21">
      <c r="A17" s="349">
        <v>10</v>
      </c>
      <c r="B17" s="350" t="s">
        <v>2245</v>
      </c>
      <c r="C17" s="351">
        <v>1</v>
      </c>
      <c r="D17" s="353" t="s">
        <v>52</v>
      </c>
      <c r="E17" s="354"/>
      <c r="F17" s="353"/>
    </row>
    <row r="18" spans="1:6" s="156" customFormat="1" ht="21">
      <c r="A18" s="349">
        <v>11</v>
      </c>
      <c r="B18" s="345" t="s">
        <v>2216</v>
      </c>
      <c r="C18" s="351">
        <v>1</v>
      </c>
      <c r="D18" s="353" t="s">
        <v>47</v>
      </c>
      <c r="E18" s="354"/>
      <c r="F18" s="353"/>
    </row>
    <row r="19" spans="1:6" s="156" customFormat="1" ht="21">
      <c r="A19" s="349">
        <v>12</v>
      </c>
      <c r="B19" s="345" t="s">
        <v>2217</v>
      </c>
      <c r="C19" s="351">
        <v>1</v>
      </c>
      <c r="D19" s="347" t="s">
        <v>59</v>
      </c>
      <c r="E19" s="354"/>
      <c r="F19" s="353"/>
    </row>
    <row r="20" spans="1:6" s="156" customFormat="1" ht="21">
      <c r="A20" s="349">
        <v>13</v>
      </c>
      <c r="B20" s="345" t="s">
        <v>2218</v>
      </c>
      <c r="C20" s="351">
        <v>1</v>
      </c>
      <c r="D20" s="353" t="s">
        <v>58</v>
      </c>
      <c r="E20" s="354"/>
      <c r="F20" s="353"/>
    </row>
    <row r="21" spans="1:6" s="156" customFormat="1" ht="21">
      <c r="A21" s="349">
        <v>14</v>
      </c>
      <c r="B21" s="345" t="s">
        <v>323</v>
      </c>
      <c r="C21" s="351">
        <v>1</v>
      </c>
      <c r="D21" s="349" t="s">
        <v>44</v>
      </c>
      <c r="E21" s="354"/>
      <c r="F21" s="353"/>
    </row>
    <row r="22" spans="1:6" s="156" customFormat="1" ht="21">
      <c r="A22" s="349">
        <v>15</v>
      </c>
      <c r="B22" s="345" t="s">
        <v>2116</v>
      </c>
      <c r="C22" s="351">
        <v>1</v>
      </c>
      <c r="D22" s="349" t="s">
        <v>19</v>
      </c>
      <c r="E22" s="354"/>
      <c r="F22" s="353"/>
    </row>
    <row r="23" spans="1:6" s="156" customFormat="1" ht="21">
      <c r="A23" s="349">
        <v>16</v>
      </c>
      <c r="B23" s="345" t="s">
        <v>307</v>
      </c>
      <c r="C23" s="351">
        <v>1</v>
      </c>
      <c r="D23" s="349" t="s">
        <v>44</v>
      </c>
      <c r="E23" s="354"/>
      <c r="F23" s="353"/>
    </row>
    <row r="24" spans="1:6" s="156" customFormat="1" ht="21">
      <c r="A24" s="349">
        <v>17</v>
      </c>
      <c r="B24" s="345" t="s">
        <v>2069</v>
      </c>
      <c r="C24" s="351">
        <v>1</v>
      </c>
      <c r="D24" s="349" t="s">
        <v>44</v>
      </c>
      <c r="E24" s="354"/>
      <c r="F24" s="353"/>
    </row>
    <row r="25" spans="1:6" s="156" customFormat="1" ht="21">
      <c r="A25" s="349">
        <v>18</v>
      </c>
      <c r="B25" s="345" t="s">
        <v>308</v>
      </c>
      <c r="C25" s="351">
        <v>1</v>
      </c>
      <c r="D25" s="349" t="s">
        <v>309</v>
      </c>
      <c r="E25" s="354"/>
      <c r="F25" s="353"/>
    </row>
    <row r="26" spans="1:6" s="156" customFormat="1" ht="21">
      <c r="A26" s="349">
        <v>19</v>
      </c>
      <c r="B26" s="345" t="s">
        <v>2219</v>
      </c>
      <c r="C26" s="351">
        <v>1</v>
      </c>
      <c r="D26" s="349" t="s">
        <v>20</v>
      </c>
      <c r="E26" s="354"/>
      <c r="F26" s="353"/>
    </row>
    <row r="27" spans="1:6" s="156" customFormat="1" ht="21">
      <c r="A27" s="349">
        <v>20</v>
      </c>
      <c r="B27" s="345" t="s">
        <v>2220</v>
      </c>
      <c r="C27" s="351">
        <v>1</v>
      </c>
      <c r="D27" s="349" t="s">
        <v>20</v>
      </c>
      <c r="E27" s="354"/>
      <c r="F27" s="353"/>
    </row>
    <row r="28" spans="1:6" s="156" customFormat="1" ht="21">
      <c r="A28" s="349">
        <v>21</v>
      </c>
      <c r="B28" s="345" t="s">
        <v>2257</v>
      </c>
      <c r="C28" s="351">
        <v>1</v>
      </c>
      <c r="D28" s="349" t="s">
        <v>94</v>
      </c>
      <c r="E28" s="354"/>
      <c r="F28" s="353"/>
    </row>
    <row r="29" spans="1:6" s="156" customFormat="1" ht="21">
      <c r="A29" s="349">
        <v>22</v>
      </c>
      <c r="B29" s="355" t="s">
        <v>2256</v>
      </c>
      <c r="C29" s="356">
        <v>1</v>
      </c>
      <c r="D29" s="353" t="s">
        <v>58</v>
      </c>
      <c r="E29" s="357"/>
      <c r="F29" s="352"/>
    </row>
    <row r="30" spans="1:6" s="156" customFormat="1" ht="21">
      <c r="A30" s="349">
        <v>23</v>
      </c>
      <c r="B30" s="355" t="s">
        <v>2258</v>
      </c>
      <c r="C30" s="356">
        <v>1</v>
      </c>
      <c r="D30" s="353" t="s">
        <v>49</v>
      </c>
      <c r="E30" s="357"/>
      <c r="F30" s="352"/>
    </row>
    <row r="31" spans="1:6" s="156" customFormat="1" ht="21">
      <c r="A31" s="349">
        <v>24</v>
      </c>
      <c r="B31" s="355" t="s">
        <v>2259</v>
      </c>
      <c r="C31" s="356">
        <v>1</v>
      </c>
      <c r="D31" s="353" t="s">
        <v>49</v>
      </c>
      <c r="E31" s="357"/>
      <c r="F31" s="352"/>
    </row>
    <row r="32" spans="1:6" s="156" customFormat="1" ht="21">
      <c r="A32" s="349">
        <v>25</v>
      </c>
      <c r="B32" s="358" t="s">
        <v>2155</v>
      </c>
      <c r="C32" s="359">
        <v>1</v>
      </c>
      <c r="D32" s="353" t="s">
        <v>49</v>
      </c>
      <c r="E32" s="354"/>
      <c r="F32" s="353"/>
    </row>
    <row r="33" spans="1:12" s="156" customFormat="1" ht="21">
      <c r="A33" s="349">
        <v>26</v>
      </c>
      <c r="B33" s="360" t="s">
        <v>2156</v>
      </c>
      <c r="C33" s="361">
        <v>1</v>
      </c>
      <c r="D33" s="353" t="s">
        <v>49</v>
      </c>
      <c r="E33" s="362"/>
      <c r="F33" s="347"/>
    </row>
    <row r="34" spans="1:12" s="156" customFormat="1" ht="21">
      <c r="A34" s="349">
        <v>27</v>
      </c>
      <c r="B34" s="350" t="s">
        <v>2260</v>
      </c>
      <c r="C34" s="363">
        <v>1</v>
      </c>
      <c r="D34" s="352" t="s">
        <v>53</v>
      </c>
      <c r="E34" s="357"/>
      <c r="F34" s="352"/>
    </row>
    <row r="35" spans="1:12" s="156" customFormat="1" ht="21">
      <c r="A35" s="364">
        <v>28</v>
      </c>
      <c r="B35" s="365" t="s">
        <v>284</v>
      </c>
      <c r="C35" s="365">
        <v>1</v>
      </c>
      <c r="D35" s="364" t="s">
        <v>20</v>
      </c>
      <c r="E35" s="364"/>
      <c r="F35" s="364"/>
    </row>
    <row r="36" spans="1:12" s="156" customFormat="1" ht="21"/>
    <row r="37" spans="1:12" s="156" customFormat="1" ht="21">
      <c r="B37" s="366" t="s">
        <v>2246</v>
      </c>
      <c r="C37" s="341" t="s">
        <v>2247</v>
      </c>
    </row>
    <row r="38" spans="1:12" s="156" customFormat="1" ht="21">
      <c r="B38" s="366" t="s">
        <v>2248</v>
      </c>
      <c r="C38" s="366"/>
    </row>
    <row r="39" spans="1:12" s="156" customFormat="1" ht="21">
      <c r="B39" s="366" t="s">
        <v>2249</v>
      </c>
      <c r="C39" s="366"/>
    </row>
    <row r="40" spans="1:12" s="156" customFormat="1" ht="21">
      <c r="B40" s="366" t="s">
        <v>2250</v>
      </c>
      <c r="C40" s="366"/>
    </row>
    <row r="41" spans="1:12" ht="30" customHeight="1">
      <c r="A41" s="774" t="s">
        <v>2234</v>
      </c>
      <c r="B41" s="774"/>
      <c r="C41" s="774"/>
      <c r="D41" s="774"/>
      <c r="E41" s="774"/>
      <c r="F41" s="774"/>
      <c r="G41" s="337"/>
      <c r="H41" s="337"/>
      <c r="I41" s="337"/>
      <c r="J41" s="337"/>
      <c r="K41" s="337"/>
      <c r="L41" s="337"/>
    </row>
    <row r="42" spans="1:12" s="156" customFormat="1" ht="17.25" customHeight="1">
      <c r="A42" s="775" t="str">
        <f>A2</f>
        <v>โครงการก่อสร้างอาคารละหมาด</v>
      </c>
      <c r="B42" s="775"/>
      <c r="C42" s="775"/>
      <c r="D42" s="775"/>
      <c r="E42" s="775"/>
      <c r="F42" s="775"/>
      <c r="G42" s="339"/>
      <c r="H42" s="339"/>
      <c r="I42" s="339"/>
      <c r="J42" s="339"/>
      <c r="K42" s="339"/>
      <c r="L42" s="339"/>
    </row>
    <row r="43" spans="1:12" s="156" customFormat="1" ht="21.75" customHeight="1">
      <c r="A43" s="340" t="s">
        <v>2235</v>
      </c>
      <c r="B43" s="773" t="s">
        <v>2236</v>
      </c>
      <c r="C43" s="773"/>
      <c r="D43" s="773"/>
      <c r="E43" s="773"/>
    </row>
    <row r="44" spans="1:12" s="156" customFormat="1" ht="21.75" customHeight="1">
      <c r="A44" s="340" t="s">
        <v>2237</v>
      </c>
      <c r="B44" s="773" t="s">
        <v>2236</v>
      </c>
      <c r="C44" s="773"/>
      <c r="D44" s="773"/>
      <c r="E44" s="773"/>
    </row>
    <row r="45" spans="1:12" s="156" customFormat="1" ht="21.75" customHeight="1">
      <c r="A45" s="340" t="s">
        <v>2238</v>
      </c>
      <c r="B45" s="341" t="s">
        <v>2239</v>
      </c>
      <c r="C45" s="341"/>
      <c r="D45" s="341"/>
      <c r="E45" s="341"/>
    </row>
    <row r="46" spans="1:12" s="156" customFormat="1" ht="12" customHeight="1">
      <c r="A46" s="341"/>
    </row>
    <row r="47" spans="1:12" s="343" customFormat="1" ht="35.25" customHeight="1">
      <c r="A47" s="342" t="s">
        <v>2240</v>
      </c>
      <c r="B47" s="342" t="s">
        <v>8</v>
      </c>
      <c r="C47" s="342" t="s">
        <v>9</v>
      </c>
      <c r="D47" s="342" t="s">
        <v>10</v>
      </c>
      <c r="E47" s="342" t="s">
        <v>15</v>
      </c>
      <c r="F47" s="342" t="s">
        <v>14</v>
      </c>
    </row>
    <row r="48" spans="1:12" s="156" customFormat="1" ht="21">
      <c r="A48" s="353">
        <v>29</v>
      </c>
      <c r="B48" s="350" t="s">
        <v>2198</v>
      </c>
      <c r="C48" s="351">
        <v>1</v>
      </c>
      <c r="D48" s="353" t="s">
        <v>20</v>
      </c>
      <c r="E48" s="348"/>
      <c r="F48" s="349"/>
    </row>
    <row r="49" spans="1:6" s="156" customFormat="1" ht="21">
      <c r="A49" s="353">
        <v>30</v>
      </c>
      <c r="B49" s="350" t="s">
        <v>2199</v>
      </c>
      <c r="C49" s="351">
        <v>1</v>
      </c>
      <c r="D49" s="353" t="s">
        <v>20</v>
      </c>
      <c r="E49" s="354"/>
      <c r="F49" s="353"/>
    </row>
    <row r="50" spans="1:6" s="156" customFormat="1" ht="21">
      <c r="A50" s="353">
        <v>31</v>
      </c>
      <c r="B50" s="345" t="s">
        <v>2265</v>
      </c>
      <c r="C50" s="351">
        <v>1</v>
      </c>
      <c r="D50" s="349" t="s">
        <v>20</v>
      </c>
      <c r="E50" s="354"/>
      <c r="F50" s="353"/>
    </row>
    <row r="51" spans="1:6" s="156" customFormat="1" ht="21">
      <c r="A51" s="353">
        <v>32</v>
      </c>
      <c r="B51" s="96" t="s">
        <v>2261</v>
      </c>
      <c r="C51" s="351">
        <v>1</v>
      </c>
      <c r="D51" s="347" t="s">
        <v>47</v>
      </c>
      <c r="E51" s="354"/>
      <c r="F51" s="353"/>
    </row>
    <row r="52" spans="1:6" s="156" customFormat="1" ht="21">
      <c r="A52" s="353">
        <v>33</v>
      </c>
      <c r="B52" s="96" t="s">
        <v>2232</v>
      </c>
      <c r="C52" s="351">
        <v>1</v>
      </c>
      <c r="D52" s="353" t="s">
        <v>44</v>
      </c>
      <c r="E52" s="354"/>
      <c r="F52" s="353"/>
    </row>
    <row r="53" spans="1:6" s="156" customFormat="1" ht="21">
      <c r="A53" s="353">
        <v>34</v>
      </c>
      <c r="B53" s="345" t="s">
        <v>2205</v>
      </c>
      <c r="C53" s="351">
        <v>1</v>
      </c>
      <c r="D53" s="347" t="s">
        <v>44</v>
      </c>
      <c r="E53" s="354"/>
      <c r="F53" s="353"/>
    </row>
    <row r="54" spans="1:6" s="156" customFormat="1" ht="21">
      <c r="A54" s="353">
        <v>35</v>
      </c>
      <c r="B54" s="345" t="s">
        <v>2206</v>
      </c>
      <c r="C54" s="351">
        <v>1</v>
      </c>
      <c r="D54" s="353" t="s">
        <v>44</v>
      </c>
      <c r="E54" s="354"/>
      <c r="F54" s="353"/>
    </row>
    <row r="55" spans="1:6" s="156" customFormat="1" ht="21">
      <c r="A55" s="353">
        <v>36</v>
      </c>
      <c r="B55" s="345" t="s">
        <v>2202</v>
      </c>
      <c r="C55" s="351">
        <v>1</v>
      </c>
      <c r="D55" s="349" t="s">
        <v>20</v>
      </c>
      <c r="E55" s="354"/>
      <c r="F55" s="353"/>
    </row>
    <row r="56" spans="1:6" s="156" customFormat="1" ht="21">
      <c r="A56" s="353">
        <v>37</v>
      </c>
      <c r="B56" s="345" t="s">
        <v>2262</v>
      </c>
      <c r="C56" s="351">
        <v>1</v>
      </c>
      <c r="D56" s="349" t="s">
        <v>44</v>
      </c>
      <c r="E56" s="354"/>
      <c r="F56" s="353"/>
    </row>
    <row r="57" spans="1:6" s="156" customFormat="1" ht="21">
      <c r="A57" s="353">
        <v>38</v>
      </c>
      <c r="B57" s="345" t="s">
        <v>2263</v>
      </c>
      <c r="C57" s="351">
        <v>1</v>
      </c>
      <c r="D57" s="349" t="s">
        <v>44</v>
      </c>
      <c r="E57" s="354"/>
      <c r="F57" s="353"/>
    </row>
    <row r="58" spans="1:6" s="156" customFormat="1" ht="21">
      <c r="A58" s="353">
        <v>39</v>
      </c>
      <c r="B58" s="345" t="s">
        <v>2264</v>
      </c>
      <c r="C58" s="351">
        <v>1</v>
      </c>
      <c r="D58" s="349" t="s">
        <v>44</v>
      </c>
      <c r="E58" s="354"/>
      <c r="F58" s="353"/>
    </row>
    <row r="59" spans="1:6" s="156" customFormat="1" ht="21">
      <c r="A59" s="353">
        <v>40</v>
      </c>
      <c r="B59" s="345" t="s">
        <v>2221</v>
      </c>
      <c r="C59" s="351">
        <v>1</v>
      </c>
      <c r="D59" s="349" t="s">
        <v>47</v>
      </c>
      <c r="E59" s="354"/>
      <c r="F59" s="353"/>
    </row>
    <row r="60" spans="1:6" s="156" customFormat="1" ht="21">
      <c r="A60" s="353">
        <v>41</v>
      </c>
      <c r="B60" s="345" t="s">
        <v>2222</v>
      </c>
      <c r="C60" s="351">
        <v>1</v>
      </c>
      <c r="D60" s="349" t="s">
        <v>47</v>
      </c>
      <c r="E60" s="354"/>
      <c r="F60" s="353"/>
    </row>
    <row r="61" spans="1:6" s="156" customFormat="1" ht="21">
      <c r="A61" s="353">
        <v>42</v>
      </c>
      <c r="B61" s="345" t="s">
        <v>2267</v>
      </c>
      <c r="C61" s="351">
        <v>1</v>
      </c>
      <c r="D61" s="349" t="s">
        <v>47</v>
      </c>
      <c r="E61" s="354"/>
      <c r="F61" s="353"/>
    </row>
    <row r="62" spans="1:6" s="156" customFormat="1" ht="21">
      <c r="A62" s="353">
        <v>43</v>
      </c>
      <c r="B62" s="345" t="s">
        <v>2223</v>
      </c>
      <c r="C62" s="351">
        <v>1</v>
      </c>
      <c r="D62" s="349" t="s">
        <v>20</v>
      </c>
      <c r="E62" s="354"/>
      <c r="F62" s="353"/>
    </row>
    <row r="63" spans="1:6" s="156" customFormat="1" ht="21">
      <c r="A63" s="353">
        <v>44</v>
      </c>
      <c r="B63" s="345" t="s">
        <v>2224</v>
      </c>
      <c r="C63" s="351">
        <v>1</v>
      </c>
      <c r="D63" s="349" t="s">
        <v>20</v>
      </c>
      <c r="E63" s="354"/>
      <c r="F63" s="353"/>
    </row>
    <row r="64" spans="1:6" s="156" customFormat="1" ht="21">
      <c r="A64" s="353">
        <v>45</v>
      </c>
      <c r="B64" s="345" t="s">
        <v>2085</v>
      </c>
      <c r="C64" s="351">
        <v>1</v>
      </c>
      <c r="D64" s="349" t="s">
        <v>20</v>
      </c>
      <c r="E64" s="354"/>
      <c r="F64" s="353"/>
    </row>
    <row r="65" spans="1:10" s="156" customFormat="1" ht="21">
      <c r="A65" s="353">
        <v>46</v>
      </c>
      <c r="B65" s="345" t="s">
        <v>2086</v>
      </c>
      <c r="C65" s="351">
        <v>1</v>
      </c>
      <c r="D65" s="349" t="s">
        <v>20</v>
      </c>
      <c r="E65" s="354"/>
      <c r="F65" s="353"/>
    </row>
    <row r="66" spans="1:10" s="156" customFormat="1" ht="21">
      <c r="A66" s="353">
        <v>47</v>
      </c>
      <c r="B66" s="355" t="s">
        <v>2087</v>
      </c>
      <c r="C66" s="351">
        <v>1</v>
      </c>
      <c r="D66" s="353" t="s">
        <v>20</v>
      </c>
      <c r="E66" s="357"/>
      <c r="F66" s="352"/>
    </row>
    <row r="67" spans="1:10" s="156" customFormat="1" ht="21">
      <c r="A67" s="353">
        <v>48</v>
      </c>
      <c r="B67" s="355" t="s">
        <v>2088</v>
      </c>
      <c r="C67" s="351">
        <v>1</v>
      </c>
      <c r="D67" s="353" t="s">
        <v>20</v>
      </c>
      <c r="E67" s="357"/>
      <c r="F67" s="352"/>
      <c r="J67" s="156" t="s">
        <v>43</v>
      </c>
    </row>
    <row r="68" spans="1:10" s="156" customFormat="1" ht="21">
      <c r="A68" s="353">
        <v>49</v>
      </c>
      <c r="B68" s="355" t="s">
        <v>2089</v>
      </c>
      <c r="C68" s="351">
        <v>1</v>
      </c>
      <c r="D68" s="353" t="s">
        <v>20</v>
      </c>
      <c r="E68" s="357"/>
      <c r="F68" s="352"/>
    </row>
    <row r="69" spans="1:10" s="156" customFormat="1" ht="21">
      <c r="A69" s="353">
        <v>50</v>
      </c>
      <c r="B69" s="355" t="s">
        <v>2090</v>
      </c>
      <c r="C69" s="351">
        <v>1</v>
      </c>
      <c r="D69" s="353" t="s">
        <v>20</v>
      </c>
      <c r="E69" s="357"/>
      <c r="F69" s="352"/>
    </row>
    <row r="70" spans="1:10" s="156" customFormat="1" ht="21">
      <c r="A70" s="353">
        <v>51</v>
      </c>
      <c r="B70" s="355" t="s">
        <v>2099</v>
      </c>
      <c r="C70" s="351">
        <v>1</v>
      </c>
      <c r="D70" s="353" t="s">
        <v>20</v>
      </c>
      <c r="E70" s="357"/>
      <c r="F70" s="352"/>
    </row>
    <row r="71" spans="1:10" s="156" customFormat="1" ht="21">
      <c r="A71" s="364"/>
      <c r="B71" s="367"/>
      <c r="C71" s="365"/>
      <c r="D71" s="364"/>
      <c r="E71" s="368"/>
      <c r="F71" s="364"/>
    </row>
    <row r="72" spans="1:10" s="156" customFormat="1" ht="21"/>
    <row r="73" spans="1:10" s="156" customFormat="1" ht="21"/>
    <row r="74" spans="1:10" s="156" customFormat="1" ht="21">
      <c r="B74" s="366" t="s">
        <v>2246</v>
      </c>
      <c r="C74" s="341" t="s">
        <v>2247</v>
      </c>
    </row>
    <row r="75" spans="1:10" s="156" customFormat="1" ht="21">
      <c r="B75" s="366" t="s">
        <v>2248</v>
      </c>
      <c r="C75" s="366"/>
    </row>
    <row r="76" spans="1:10" s="156" customFormat="1" ht="21">
      <c r="B76" s="366" t="s">
        <v>2249</v>
      </c>
      <c r="C76" s="366"/>
    </row>
    <row r="77" spans="1:10" s="156" customFormat="1" ht="21">
      <c r="B77" s="366" t="s">
        <v>2250</v>
      </c>
      <c r="C77" s="366"/>
    </row>
  </sheetData>
  <mergeCells count="8">
    <mergeCell ref="B43:E43"/>
    <mergeCell ref="B44:E44"/>
    <mergeCell ref="A1:F1"/>
    <mergeCell ref="A2:F2"/>
    <mergeCell ref="B3:E3"/>
    <mergeCell ref="B4:E4"/>
    <mergeCell ref="A41:F41"/>
    <mergeCell ref="A42:F42"/>
  </mergeCells>
  <pageMargins left="0.39370078740157483" right="0.39370078740157483" top="0.59055118110236227" bottom="0.39370078740157483" header="0.31496062992125984" footer="0.31496062992125984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43"/>
  <sheetViews>
    <sheetView showGridLines="0" topLeftCell="A295" zoomScale="130" zoomScaleNormal="130" zoomScaleSheetLayoutView="55" workbookViewId="0">
      <selection activeCell="D302" sqref="D302"/>
    </sheetView>
  </sheetViews>
  <sheetFormatPr defaultColWidth="9.109375" defaultRowHeight="18.600000000000001"/>
  <cols>
    <col min="1" max="1" width="5.6640625" style="219" customWidth="1"/>
    <col min="2" max="2" width="44.88671875" style="219" customWidth="1"/>
    <col min="3" max="3" width="5.88671875" style="235" bestFit="1" customWidth="1"/>
    <col min="4" max="4" width="10.88671875" style="235" bestFit="1" customWidth="1"/>
    <col min="5" max="5" width="30.5546875" style="219" bestFit="1" customWidth="1"/>
    <col min="6" max="16384" width="9.109375" style="219"/>
  </cols>
  <sheetData>
    <row r="1" spans="1:5">
      <c r="A1" s="776" t="s">
        <v>324</v>
      </c>
      <c r="B1" s="776"/>
      <c r="C1" s="776"/>
      <c r="D1" s="776"/>
      <c r="E1" s="776"/>
    </row>
    <row r="2" spans="1:5" ht="37.200000000000003">
      <c r="A2" s="220" t="s">
        <v>7</v>
      </c>
      <c r="B2" s="220" t="s">
        <v>8</v>
      </c>
      <c r="C2" s="221" t="s">
        <v>10</v>
      </c>
      <c r="D2" s="221" t="s">
        <v>325</v>
      </c>
      <c r="E2" s="220" t="s">
        <v>14</v>
      </c>
    </row>
    <row r="3" spans="1:5">
      <c r="A3" s="222">
        <v>1</v>
      </c>
      <c r="B3" s="223" t="s">
        <v>326</v>
      </c>
      <c r="C3" s="224"/>
      <c r="D3" s="225"/>
      <c r="E3" s="226"/>
    </row>
    <row r="4" spans="1:5">
      <c r="A4" s="222">
        <v>1.1000000000000001</v>
      </c>
      <c r="B4" s="223" t="s">
        <v>327</v>
      </c>
      <c r="C4" s="224"/>
      <c r="D4" s="225"/>
      <c r="E4" s="226" t="s">
        <v>328</v>
      </c>
    </row>
    <row r="5" spans="1:5">
      <c r="A5" s="224"/>
      <c r="B5" s="227" t="s">
        <v>329</v>
      </c>
      <c r="C5" s="224" t="s">
        <v>330</v>
      </c>
      <c r="D5" s="225">
        <v>91</v>
      </c>
      <c r="E5" s="226" t="s">
        <v>331</v>
      </c>
    </row>
    <row r="6" spans="1:5">
      <c r="A6" s="224"/>
      <c r="B6" s="227"/>
      <c r="C6" s="224" t="s">
        <v>330</v>
      </c>
      <c r="D6" s="225">
        <v>92</v>
      </c>
      <c r="E6" s="226" t="s">
        <v>332</v>
      </c>
    </row>
    <row r="7" spans="1:5">
      <c r="A7" s="224"/>
      <c r="B7" s="227"/>
      <c r="C7" s="224" t="s">
        <v>330</v>
      </c>
      <c r="D7" s="225">
        <v>128</v>
      </c>
      <c r="E7" s="226" t="s">
        <v>333</v>
      </c>
    </row>
    <row r="8" spans="1:5">
      <c r="A8" s="224"/>
      <c r="B8" s="227"/>
      <c r="C8" s="224"/>
      <c r="D8" s="225"/>
      <c r="E8" s="226" t="s">
        <v>334</v>
      </c>
    </row>
    <row r="9" spans="1:5">
      <c r="A9" s="224"/>
      <c r="B9" s="227" t="s">
        <v>335</v>
      </c>
      <c r="C9" s="224" t="s">
        <v>330</v>
      </c>
      <c r="D9" s="225">
        <v>107</v>
      </c>
      <c r="E9" s="226" t="s">
        <v>331</v>
      </c>
    </row>
    <row r="10" spans="1:5">
      <c r="A10" s="224"/>
      <c r="B10" s="227"/>
      <c r="C10" s="224" t="s">
        <v>330</v>
      </c>
      <c r="D10" s="225">
        <v>108</v>
      </c>
      <c r="E10" s="226" t="s">
        <v>332</v>
      </c>
    </row>
    <row r="11" spans="1:5">
      <c r="A11" s="224"/>
      <c r="B11" s="227"/>
      <c r="C11" s="224" t="s">
        <v>330</v>
      </c>
      <c r="D11" s="225">
        <v>152</v>
      </c>
      <c r="E11" s="226" t="s">
        <v>333</v>
      </c>
    </row>
    <row r="12" spans="1:5">
      <c r="A12" s="224"/>
      <c r="B12" s="227"/>
      <c r="C12" s="224"/>
      <c r="D12" s="225"/>
      <c r="E12" s="226" t="s">
        <v>334</v>
      </c>
    </row>
    <row r="13" spans="1:5">
      <c r="A13" s="224"/>
      <c r="B13" s="227" t="s">
        <v>336</v>
      </c>
      <c r="C13" s="224" t="s">
        <v>330</v>
      </c>
      <c r="D13" s="225">
        <v>126</v>
      </c>
      <c r="E13" s="226" t="s">
        <v>331</v>
      </c>
    </row>
    <row r="14" spans="1:5">
      <c r="A14" s="224"/>
      <c r="B14" s="227"/>
      <c r="C14" s="224" t="s">
        <v>330</v>
      </c>
      <c r="D14" s="225">
        <v>128</v>
      </c>
      <c r="E14" s="226" t="s">
        <v>332</v>
      </c>
    </row>
    <row r="15" spans="1:5">
      <c r="A15" s="224"/>
      <c r="B15" s="227"/>
      <c r="C15" s="224" t="s">
        <v>330</v>
      </c>
      <c r="D15" s="225">
        <v>176</v>
      </c>
      <c r="E15" s="226" t="s">
        <v>333</v>
      </c>
    </row>
    <row r="16" spans="1:5">
      <c r="A16" s="224"/>
      <c r="B16" s="227"/>
      <c r="C16" s="224"/>
      <c r="D16" s="225"/>
      <c r="E16" s="226" t="s">
        <v>334</v>
      </c>
    </row>
    <row r="17" spans="1:5">
      <c r="A17" s="224"/>
      <c r="B17" s="227"/>
      <c r="C17" s="224"/>
      <c r="D17" s="225"/>
      <c r="E17" s="226"/>
    </row>
    <row r="18" spans="1:5">
      <c r="A18" s="222">
        <v>1.2</v>
      </c>
      <c r="B18" s="223" t="s">
        <v>337</v>
      </c>
      <c r="C18" s="224"/>
      <c r="D18" s="225"/>
      <c r="E18" s="226"/>
    </row>
    <row r="19" spans="1:5">
      <c r="A19" s="224" t="s">
        <v>338</v>
      </c>
      <c r="B19" s="227" t="s">
        <v>339</v>
      </c>
      <c r="C19" s="224"/>
      <c r="D19" s="225"/>
      <c r="E19" s="226" t="s">
        <v>340</v>
      </c>
    </row>
    <row r="20" spans="1:5">
      <c r="A20" s="224"/>
      <c r="B20" s="227"/>
      <c r="C20" s="224"/>
      <c r="D20" s="225"/>
      <c r="E20" s="226" t="s">
        <v>341</v>
      </c>
    </row>
    <row r="21" spans="1:5">
      <c r="A21" s="224" t="s">
        <v>342</v>
      </c>
      <c r="B21" s="227" t="s">
        <v>343</v>
      </c>
      <c r="C21" s="224" t="s">
        <v>330</v>
      </c>
      <c r="D21" s="225">
        <v>394</v>
      </c>
      <c r="E21" s="226" t="s">
        <v>344</v>
      </c>
    </row>
    <row r="22" spans="1:5">
      <c r="A22" s="224"/>
      <c r="B22" s="227" t="s">
        <v>345</v>
      </c>
      <c r="C22" s="224" t="s">
        <v>330</v>
      </c>
      <c r="D22" s="225">
        <v>420</v>
      </c>
      <c r="E22" s="226" t="s">
        <v>346</v>
      </c>
    </row>
    <row r="23" spans="1:5">
      <c r="A23" s="224"/>
      <c r="B23" s="227"/>
      <c r="C23" s="224" t="s">
        <v>330</v>
      </c>
      <c r="D23" s="225">
        <v>548</v>
      </c>
      <c r="E23" s="226" t="s">
        <v>347</v>
      </c>
    </row>
    <row r="24" spans="1:5">
      <c r="A24" s="224" t="s">
        <v>348</v>
      </c>
      <c r="B24" s="227" t="s">
        <v>349</v>
      </c>
      <c r="C24" s="224" t="s">
        <v>330</v>
      </c>
      <c r="D24" s="225">
        <v>678</v>
      </c>
      <c r="E24" s="226" t="s">
        <v>344</v>
      </c>
    </row>
    <row r="25" spans="1:5">
      <c r="A25" s="224"/>
      <c r="B25" s="227" t="s">
        <v>345</v>
      </c>
      <c r="C25" s="224" t="s">
        <v>330</v>
      </c>
      <c r="D25" s="225">
        <v>800</v>
      </c>
      <c r="E25" s="226" t="s">
        <v>346</v>
      </c>
    </row>
    <row r="26" spans="1:5">
      <c r="A26" s="224"/>
      <c r="B26" s="227"/>
      <c r="C26" s="224" t="s">
        <v>330</v>
      </c>
      <c r="D26" s="225">
        <v>1021</v>
      </c>
      <c r="E26" s="226" t="s">
        <v>347</v>
      </c>
    </row>
    <row r="27" spans="1:5">
      <c r="A27" s="224" t="s">
        <v>350</v>
      </c>
      <c r="B27" s="227" t="s">
        <v>351</v>
      </c>
      <c r="C27" s="224" t="s">
        <v>330</v>
      </c>
      <c r="D27" s="225">
        <v>1080</v>
      </c>
      <c r="E27" s="226" t="s">
        <v>344</v>
      </c>
    </row>
    <row r="28" spans="1:5">
      <c r="A28" s="224"/>
      <c r="B28" s="227" t="s">
        <v>345</v>
      </c>
      <c r="C28" s="224" t="s">
        <v>330</v>
      </c>
      <c r="D28" s="225">
        <v>1340</v>
      </c>
      <c r="E28" s="226" t="s">
        <v>346</v>
      </c>
    </row>
    <row r="29" spans="1:5">
      <c r="A29" s="224"/>
      <c r="B29" s="227"/>
      <c r="C29" s="224" t="s">
        <v>330</v>
      </c>
      <c r="D29" s="225">
        <v>1450</v>
      </c>
      <c r="E29" s="226" t="s">
        <v>347</v>
      </c>
    </row>
    <row r="30" spans="1:5">
      <c r="A30" s="224" t="s">
        <v>352</v>
      </c>
      <c r="B30" s="227" t="s">
        <v>353</v>
      </c>
      <c r="C30" s="224" t="s">
        <v>330</v>
      </c>
      <c r="D30" s="225">
        <v>1525</v>
      </c>
      <c r="E30" s="226" t="s">
        <v>344</v>
      </c>
    </row>
    <row r="31" spans="1:5">
      <c r="A31" s="224"/>
      <c r="B31" s="227" t="s">
        <v>345</v>
      </c>
      <c r="C31" s="224" t="s">
        <v>330</v>
      </c>
      <c r="D31" s="225">
        <v>1725</v>
      </c>
      <c r="E31" s="226" t="s">
        <v>346</v>
      </c>
    </row>
    <row r="32" spans="1:5">
      <c r="A32" s="224"/>
      <c r="B32" s="227"/>
      <c r="C32" s="224" t="s">
        <v>330</v>
      </c>
      <c r="D32" s="225">
        <v>1925</v>
      </c>
      <c r="E32" s="226" t="s">
        <v>347</v>
      </c>
    </row>
    <row r="33" spans="1:5">
      <c r="A33" s="224" t="s">
        <v>354</v>
      </c>
      <c r="B33" s="227" t="s">
        <v>355</v>
      </c>
      <c r="C33" s="224" t="s">
        <v>330</v>
      </c>
      <c r="D33" s="225">
        <v>1830</v>
      </c>
      <c r="E33" s="226" t="s">
        <v>344</v>
      </c>
    </row>
    <row r="34" spans="1:5">
      <c r="A34" s="224"/>
      <c r="B34" s="227" t="s">
        <v>345</v>
      </c>
      <c r="C34" s="224" t="s">
        <v>330</v>
      </c>
      <c r="D34" s="225">
        <v>2070</v>
      </c>
      <c r="E34" s="226" t="s">
        <v>346</v>
      </c>
    </row>
    <row r="35" spans="1:5">
      <c r="A35" s="224"/>
      <c r="B35" s="227"/>
      <c r="C35" s="224" t="s">
        <v>330</v>
      </c>
      <c r="D35" s="225">
        <v>2550</v>
      </c>
      <c r="E35" s="226" t="s">
        <v>347</v>
      </c>
    </row>
    <row r="36" spans="1:5">
      <c r="A36" s="224" t="s">
        <v>356</v>
      </c>
      <c r="B36" s="227" t="s">
        <v>357</v>
      </c>
      <c r="C36" s="224" t="s">
        <v>330</v>
      </c>
      <c r="D36" s="225">
        <v>2070</v>
      </c>
      <c r="E36" s="226" t="s">
        <v>344</v>
      </c>
    </row>
    <row r="37" spans="1:5">
      <c r="A37" s="224"/>
      <c r="B37" s="227" t="s">
        <v>345</v>
      </c>
      <c r="C37" s="224" t="s">
        <v>330</v>
      </c>
      <c r="D37" s="225">
        <v>2340</v>
      </c>
      <c r="E37" s="226" t="s">
        <v>346</v>
      </c>
    </row>
    <row r="38" spans="1:5">
      <c r="A38" s="224"/>
      <c r="B38" s="227"/>
      <c r="C38" s="224" t="s">
        <v>330</v>
      </c>
      <c r="D38" s="225">
        <v>2880</v>
      </c>
      <c r="E38" s="226" t="s">
        <v>347</v>
      </c>
    </row>
    <row r="39" spans="1:5">
      <c r="A39" s="224" t="s">
        <v>358</v>
      </c>
      <c r="B39" s="227" t="s">
        <v>359</v>
      </c>
      <c r="C39" s="224" t="s">
        <v>330</v>
      </c>
      <c r="D39" s="225">
        <v>1306</v>
      </c>
      <c r="E39" s="226" t="s">
        <v>344</v>
      </c>
    </row>
    <row r="40" spans="1:5">
      <c r="A40" s="224"/>
      <c r="B40" s="227" t="s">
        <v>360</v>
      </c>
      <c r="C40" s="224" t="s">
        <v>330</v>
      </c>
      <c r="D40" s="225">
        <v>1452</v>
      </c>
      <c r="E40" s="226" t="s">
        <v>346</v>
      </c>
    </row>
    <row r="41" spans="1:5">
      <c r="A41" s="224"/>
      <c r="B41" s="227"/>
      <c r="C41" s="224" t="s">
        <v>330</v>
      </c>
      <c r="D41" s="225">
        <v>1598</v>
      </c>
      <c r="E41" s="226" t="s">
        <v>347</v>
      </c>
    </row>
    <row r="42" spans="1:5">
      <c r="A42" s="224" t="s">
        <v>361</v>
      </c>
      <c r="B42" s="227" t="s">
        <v>362</v>
      </c>
      <c r="C42" s="224" t="s">
        <v>330</v>
      </c>
      <c r="D42" s="225">
        <v>1959</v>
      </c>
      <c r="E42" s="226" t="s">
        <v>344</v>
      </c>
    </row>
    <row r="43" spans="1:5">
      <c r="A43" s="224"/>
      <c r="B43" s="227" t="s">
        <v>360</v>
      </c>
      <c r="C43" s="224" t="s">
        <v>330</v>
      </c>
      <c r="D43" s="225">
        <v>2178</v>
      </c>
      <c r="E43" s="226" t="s">
        <v>346</v>
      </c>
    </row>
    <row r="44" spans="1:5">
      <c r="A44" s="224"/>
      <c r="B44" s="227"/>
      <c r="C44" s="224" t="s">
        <v>330</v>
      </c>
      <c r="D44" s="225">
        <v>2397</v>
      </c>
      <c r="E44" s="226" t="s">
        <v>347</v>
      </c>
    </row>
    <row r="45" spans="1:5">
      <c r="A45" s="224" t="s">
        <v>363</v>
      </c>
      <c r="B45" s="227" t="s">
        <v>364</v>
      </c>
      <c r="C45" s="224" t="s">
        <v>330</v>
      </c>
      <c r="D45" s="225">
        <v>2455</v>
      </c>
      <c r="E45" s="226" t="s">
        <v>344</v>
      </c>
    </row>
    <row r="46" spans="1:5">
      <c r="A46" s="224"/>
      <c r="B46" s="227" t="s">
        <v>360</v>
      </c>
      <c r="C46" s="224" t="s">
        <v>330</v>
      </c>
      <c r="D46" s="225">
        <v>2745</v>
      </c>
      <c r="E46" s="226" t="s">
        <v>346</v>
      </c>
    </row>
    <row r="47" spans="1:5">
      <c r="A47" s="224"/>
      <c r="B47" s="227"/>
      <c r="C47" s="224" t="s">
        <v>330</v>
      </c>
      <c r="D47" s="225">
        <v>3035</v>
      </c>
      <c r="E47" s="226" t="s">
        <v>347</v>
      </c>
    </row>
    <row r="48" spans="1:5">
      <c r="A48" s="224" t="s">
        <v>365</v>
      </c>
      <c r="B48" s="227" t="s">
        <v>366</v>
      </c>
      <c r="C48" s="224" t="s">
        <v>330</v>
      </c>
      <c r="D48" s="225">
        <v>2625</v>
      </c>
      <c r="E48" s="226" t="s">
        <v>344</v>
      </c>
    </row>
    <row r="49" spans="1:5">
      <c r="A49" s="224"/>
      <c r="B49" s="227" t="s">
        <v>360</v>
      </c>
      <c r="C49" s="224" t="s">
        <v>330</v>
      </c>
      <c r="D49" s="225">
        <v>2935</v>
      </c>
      <c r="E49" s="226" t="s">
        <v>346</v>
      </c>
    </row>
    <row r="50" spans="1:5">
      <c r="A50" s="224"/>
      <c r="B50" s="227"/>
      <c r="C50" s="224" t="s">
        <v>330</v>
      </c>
      <c r="D50" s="225">
        <v>3245</v>
      </c>
      <c r="E50" s="226" t="s">
        <v>347</v>
      </c>
    </row>
    <row r="51" spans="1:5">
      <c r="A51" s="224" t="s">
        <v>367</v>
      </c>
      <c r="B51" s="227" t="s">
        <v>368</v>
      </c>
      <c r="C51" s="224" t="s">
        <v>330</v>
      </c>
      <c r="D51" s="225">
        <v>2795</v>
      </c>
      <c r="E51" s="226" t="s">
        <v>344</v>
      </c>
    </row>
    <row r="52" spans="1:5">
      <c r="A52" s="224"/>
      <c r="B52" s="227" t="s">
        <v>360</v>
      </c>
      <c r="C52" s="224" t="s">
        <v>330</v>
      </c>
      <c r="D52" s="225">
        <v>3125</v>
      </c>
      <c r="E52" s="226" t="s">
        <v>346</v>
      </c>
    </row>
    <row r="53" spans="1:5">
      <c r="A53" s="224"/>
      <c r="B53" s="227"/>
      <c r="C53" s="224" t="s">
        <v>330</v>
      </c>
      <c r="D53" s="225">
        <v>3455</v>
      </c>
      <c r="E53" s="226" t="s">
        <v>347</v>
      </c>
    </row>
    <row r="54" spans="1:5">
      <c r="A54" s="224" t="s">
        <v>369</v>
      </c>
      <c r="B54" s="227" t="s">
        <v>370</v>
      </c>
      <c r="C54" s="224" t="s">
        <v>330</v>
      </c>
      <c r="D54" s="225">
        <v>2955</v>
      </c>
      <c r="E54" s="226" t="s">
        <v>344</v>
      </c>
    </row>
    <row r="55" spans="1:5">
      <c r="A55" s="224"/>
      <c r="B55" s="227" t="s">
        <v>360</v>
      </c>
      <c r="C55" s="224" t="s">
        <v>330</v>
      </c>
      <c r="D55" s="225">
        <v>3305</v>
      </c>
      <c r="E55" s="226" t="s">
        <v>346</v>
      </c>
    </row>
    <row r="56" spans="1:5">
      <c r="A56" s="224"/>
      <c r="B56" s="227"/>
      <c r="C56" s="224" t="s">
        <v>330</v>
      </c>
      <c r="D56" s="225">
        <v>3655</v>
      </c>
      <c r="E56" s="226" t="s">
        <v>347</v>
      </c>
    </row>
    <row r="57" spans="1:5">
      <c r="A57" s="224" t="s">
        <v>371</v>
      </c>
      <c r="B57" s="227" t="s">
        <v>372</v>
      </c>
      <c r="C57" s="224" t="s">
        <v>330</v>
      </c>
      <c r="D57" s="225">
        <v>3310</v>
      </c>
      <c r="E57" s="226" t="s">
        <v>344</v>
      </c>
    </row>
    <row r="58" spans="1:5">
      <c r="A58" s="224"/>
      <c r="B58" s="227" t="s">
        <v>360</v>
      </c>
      <c r="C58" s="224" t="s">
        <v>330</v>
      </c>
      <c r="D58" s="225">
        <v>3680</v>
      </c>
      <c r="E58" s="226" t="s">
        <v>346</v>
      </c>
    </row>
    <row r="59" spans="1:5">
      <c r="A59" s="224"/>
      <c r="B59" s="227"/>
      <c r="C59" s="224" t="s">
        <v>330</v>
      </c>
      <c r="D59" s="225">
        <v>3940</v>
      </c>
      <c r="E59" s="226" t="s">
        <v>347</v>
      </c>
    </row>
    <row r="60" spans="1:5">
      <c r="A60" s="224" t="s">
        <v>373</v>
      </c>
      <c r="B60" s="227" t="s">
        <v>374</v>
      </c>
      <c r="C60" s="224" t="s">
        <v>330</v>
      </c>
      <c r="D60" s="225">
        <v>4085</v>
      </c>
      <c r="E60" s="226" t="s">
        <v>344</v>
      </c>
    </row>
    <row r="61" spans="1:5">
      <c r="A61" s="224"/>
      <c r="B61" s="227" t="s">
        <v>360</v>
      </c>
      <c r="C61" s="224" t="s">
        <v>330</v>
      </c>
      <c r="D61" s="225">
        <v>4515</v>
      </c>
      <c r="E61" s="226" t="s">
        <v>346</v>
      </c>
    </row>
    <row r="62" spans="1:5">
      <c r="A62" s="224"/>
      <c r="B62" s="227"/>
      <c r="C62" s="224" t="s">
        <v>330</v>
      </c>
      <c r="D62" s="225">
        <v>4945</v>
      </c>
      <c r="E62" s="226" t="s">
        <v>347</v>
      </c>
    </row>
    <row r="63" spans="1:5">
      <c r="A63" s="224" t="s">
        <v>375</v>
      </c>
      <c r="B63" s="227" t="s">
        <v>376</v>
      </c>
      <c r="C63" s="224"/>
      <c r="D63" s="225"/>
      <c r="E63" s="226"/>
    </row>
    <row r="64" spans="1:5">
      <c r="A64" s="224"/>
      <c r="B64" s="227" t="s">
        <v>377</v>
      </c>
      <c r="C64" s="224" t="s">
        <v>330</v>
      </c>
      <c r="D64" s="225">
        <v>300</v>
      </c>
      <c r="E64" s="226"/>
    </row>
    <row r="65" spans="1:5">
      <c r="A65" s="224"/>
      <c r="B65" s="227" t="s">
        <v>378</v>
      </c>
      <c r="C65" s="224" t="s">
        <v>330</v>
      </c>
      <c r="D65" s="225">
        <v>350</v>
      </c>
      <c r="E65" s="226"/>
    </row>
    <row r="66" spans="1:5">
      <c r="A66" s="224"/>
      <c r="B66" s="227" t="s">
        <v>379</v>
      </c>
      <c r="C66" s="224" t="s">
        <v>330</v>
      </c>
      <c r="D66" s="225">
        <v>400</v>
      </c>
      <c r="E66" s="226"/>
    </row>
    <row r="67" spans="1:5">
      <c r="A67" s="224"/>
      <c r="B67" s="227" t="s">
        <v>380</v>
      </c>
      <c r="C67" s="224" t="s">
        <v>330</v>
      </c>
      <c r="D67" s="225">
        <v>500</v>
      </c>
      <c r="E67" s="226"/>
    </row>
    <row r="68" spans="1:5">
      <c r="A68" s="224"/>
      <c r="B68" s="227" t="s">
        <v>381</v>
      </c>
      <c r="C68" s="224" t="s">
        <v>330</v>
      </c>
      <c r="D68" s="225">
        <v>600</v>
      </c>
      <c r="E68" s="226"/>
    </row>
    <row r="69" spans="1:5">
      <c r="A69" s="224"/>
      <c r="B69" s="227" t="s">
        <v>382</v>
      </c>
      <c r="C69" s="224" t="s">
        <v>330</v>
      </c>
      <c r="D69" s="225">
        <v>800</v>
      </c>
      <c r="E69" s="226"/>
    </row>
    <row r="70" spans="1:5">
      <c r="A70" s="224"/>
      <c r="B70" s="227" t="s">
        <v>383</v>
      </c>
      <c r="C70" s="224" t="s">
        <v>330</v>
      </c>
      <c r="D70" s="225">
        <v>1100</v>
      </c>
      <c r="E70" s="226"/>
    </row>
    <row r="71" spans="1:5">
      <c r="A71" s="224"/>
      <c r="B71" s="227" t="s">
        <v>384</v>
      </c>
      <c r="C71" s="224" t="s">
        <v>330</v>
      </c>
      <c r="D71" s="225">
        <v>150</v>
      </c>
      <c r="E71" s="226"/>
    </row>
    <row r="72" spans="1:5">
      <c r="A72" s="224"/>
      <c r="B72" s="227" t="s">
        <v>385</v>
      </c>
      <c r="C72" s="224" t="s">
        <v>330</v>
      </c>
      <c r="D72" s="225">
        <v>180</v>
      </c>
      <c r="E72" s="226"/>
    </row>
    <row r="73" spans="1:5">
      <c r="A73" s="224"/>
      <c r="B73" s="227" t="s">
        <v>386</v>
      </c>
      <c r="C73" s="224" t="s">
        <v>330</v>
      </c>
      <c r="D73" s="225">
        <v>230</v>
      </c>
      <c r="E73" s="226"/>
    </row>
    <row r="74" spans="1:5">
      <c r="A74" s="224"/>
      <c r="B74" s="227" t="s">
        <v>387</v>
      </c>
      <c r="C74" s="224" t="s">
        <v>330</v>
      </c>
      <c r="D74" s="225">
        <v>250</v>
      </c>
      <c r="E74" s="226"/>
    </row>
    <row r="75" spans="1:5">
      <c r="A75" s="224"/>
      <c r="B75" s="227"/>
      <c r="C75" s="224" t="s">
        <v>330</v>
      </c>
      <c r="D75" s="225">
        <v>280</v>
      </c>
      <c r="E75" s="226" t="s">
        <v>388</v>
      </c>
    </row>
    <row r="76" spans="1:5">
      <c r="A76" s="224"/>
      <c r="B76" s="227" t="s">
        <v>389</v>
      </c>
      <c r="C76" s="224" t="s">
        <v>330</v>
      </c>
      <c r="D76" s="225">
        <v>280</v>
      </c>
      <c r="E76" s="226"/>
    </row>
    <row r="77" spans="1:5">
      <c r="A77" s="224"/>
      <c r="B77" s="227"/>
      <c r="C77" s="224" t="s">
        <v>330</v>
      </c>
      <c r="D77" s="225">
        <v>320</v>
      </c>
      <c r="E77" s="226" t="s">
        <v>388</v>
      </c>
    </row>
    <row r="78" spans="1:5">
      <c r="A78" s="224"/>
      <c r="B78" s="227" t="s">
        <v>390</v>
      </c>
      <c r="C78" s="224" t="s">
        <v>330</v>
      </c>
      <c r="D78" s="225">
        <v>300</v>
      </c>
      <c r="E78" s="226"/>
    </row>
    <row r="79" spans="1:5">
      <c r="A79" s="224"/>
      <c r="B79" s="227"/>
      <c r="C79" s="224" t="s">
        <v>330</v>
      </c>
      <c r="D79" s="225">
        <v>350</v>
      </c>
      <c r="E79" s="226" t="s">
        <v>388</v>
      </c>
    </row>
    <row r="80" spans="1:5">
      <c r="A80" s="224"/>
      <c r="B80" s="227" t="s">
        <v>391</v>
      </c>
      <c r="C80" s="224" t="s">
        <v>330</v>
      </c>
      <c r="D80" s="225">
        <v>180</v>
      </c>
      <c r="E80" s="226"/>
    </row>
    <row r="81" spans="1:5">
      <c r="A81" s="224"/>
      <c r="B81" s="227" t="s">
        <v>392</v>
      </c>
      <c r="C81" s="224" t="s">
        <v>330</v>
      </c>
      <c r="D81" s="225">
        <v>200</v>
      </c>
      <c r="E81" s="226"/>
    </row>
    <row r="82" spans="1:5">
      <c r="A82" s="224"/>
      <c r="B82" s="227" t="s">
        <v>393</v>
      </c>
      <c r="C82" s="224" t="s">
        <v>330</v>
      </c>
      <c r="D82" s="225">
        <v>250</v>
      </c>
      <c r="E82" s="226"/>
    </row>
    <row r="83" spans="1:5">
      <c r="A83" s="224"/>
      <c r="B83" s="227" t="s">
        <v>394</v>
      </c>
      <c r="C83" s="224" t="s">
        <v>330</v>
      </c>
      <c r="D83" s="225">
        <v>280</v>
      </c>
      <c r="E83" s="226"/>
    </row>
    <row r="84" spans="1:5">
      <c r="A84" s="224"/>
      <c r="B84" s="227"/>
      <c r="C84" s="224" t="s">
        <v>330</v>
      </c>
      <c r="D84" s="225">
        <v>320</v>
      </c>
      <c r="E84" s="226" t="s">
        <v>388</v>
      </c>
    </row>
    <row r="85" spans="1:5">
      <c r="A85" s="224"/>
      <c r="B85" s="227" t="s">
        <v>395</v>
      </c>
      <c r="C85" s="224" t="s">
        <v>330</v>
      </c>
      <c r="D85" s="225">
        <v>300</v>
      </c>
      <c r="E85" s="226"/>
    </row>
    <row r="86" spans="1:5">
      <c r="A86" s="224"/>
      <c r="B86" s="227"/>
      <c r="C86" s="224" t="s">
        <v>330</v>
      </c>
      <c r="D86" s="225">
        <v>330</v>
      </c>
      <c r="E86" s="226" t="s">
        <v>388</v>
      </c>
    </row>
    <row r="87" spans="1:5">
      <c r="A87" s="224"/>
      <c r="B87" s="227" t="s">
        <v>396</v>
      </c>
      <c r="C87" s="224" t="s">
        <v>330</v>
      </c>
      <c r="D87" s="225">
        <v>320</v>
      </c>
      <c r="E87" s="226"/>
    </row>
    <row r="88" spans="1:5">
      <c r="A88" s="224"/>
      <c r="B88" s="227"/>
      <c r="C88" s="224" t="s">
        <v>330</v>
      </c>
      <c r="D88" s="225">
        <v>370</v>
      </c>
      <c r="E88" s="226" t="s">
        <v>388</v>
      </c>
    </row>
    <row r="89" spans="1:5">
      <c r="A89" s="224"/>
      <c r="B89" s="227" t="s">
        <v>397</v>
      </c>
      <c r="C89" s="224" t="s">
        <v>330</v>
      </c>
      <c r="D89" s="225">
        <v>150</v>
      </c>
      <c r="E89" s="226"/>
    </row>
    <row r="90" spans="1:5">
      <c r="A90" s="224"/>
      <c r="B90" s="227" t="s">
        <v>398</v>
      </c>
      <c r="C90" s="224" t="s">
        <v>330</v>
      </c>
      <c r="D90" s="225">
        <v>175</v>
      </c>
      <c r="E90" s="226"/>
    </row>
    <row r="91" spans="1:5">
      <c r="A91" s="224"/>
      <c r="B91" s="227" t="s">
        <v>399</v>
      </c>
      <c r="C91" s="224" t="s">
        <v>330</v>
      </c>
      <c r="D91" s="225">
        <v>200</v>
      </c>
      <c r="E91" s="226"/>
    </row>
    <row r="92" spans="1:5">
      <c r="A92" s="224"/>
      <c r="B92" s="227" t="s">
        <v>400</v>
      </c>
      <c r="C92" s="224" t="s">
        <v>330</v>
      </c>
      <c r="D92" s="225">
        <v>225</v>
      </c>
      <c r="E92" s="226"/>
    </row>
    <row r="93" spans="1:5">
      <c r="A93" s="224"/>
      <c r="B93" s="227" t="s">
        <v>401</v>
      </c>
      <c r="C93" s="224" t="s">
        <v>330</v>
      </c>
      <c r="D93" s="225">
        <v>250</v>
      </c>
      <c r="E93" s="226"/>
    </row>
    <row r="94" spans="1:5">
      <c r="A94" s="224"/>
      <c r="B94" s="227" t="s">
        <v>402</v>
      </c>
      <c r="C94" s="224" t="s">
        <v>330</v>
      </c>
      <c r="D94" s="225">
        <v>275</v>
      </c>
      <c r="E94" s="226"/>
    </row>
    <row r="95" spans="1:5">
      <c r="A95" s="224"/>
      <c r="B95" s="227" t="s">
        <v>403</v>
      </c>
      <c r="C95" s="224" t="s">
        <v>330</v>
      </c>
      <c r="D95" s="225">
        <v>375</v>
      </c>
      <c r="E95" s="226"/>
    </row>
    <row r="96" spans="1:5">
      <c r="A96" s="224"/>
      <c r="B96" s="227" t="s">
        <v>404</v>
      </c>
      <c r="C96" s="224" t="s">
        <v>330</v>
      </c>
      <c r="D96" s="225">
        <v>600</v>
      </c>
      <c r="E96" s="226"/>
    </row>
    <row r="97" spans="1:5">
      <c r="A97" s="224"/>
      <c r="B97" s="227" t="s">
        <v>405</v>
      </c>
      <c r="C97" s="224"/>
      <c r="D97" s="225"/>
      <c r="E97" s="228"/>
    </row>
    <row r="98" spans="1:5">
      <c r="A98" s="224"/>
      <c r="B98" s="227"/>
      <c r="C98" s="224"/>
      <c r="D98" s="225"/>
      <c r="E98" s="226"/>
    </row>
    <row r="99" spans="1:5">
      <c r="A99" s="222">
        <v>1.3</v>
      </c>
      <c r="B99" s="223" t="s">
        <v>406</v>
      </c>
      <c r="C99" s="224"/>
      <c r="D99" s="225"/>
      <c r="E99" s="226"/>
    </row>
    <row r="100" spans="1:5">
      <c r="A100" s="224" t="s">
        <v>407</v>
      </c>
      <c r="B100" s="227" t="s">
        <v>408</v>
      </c>
      <c r="C100" s="224" t="s">
        <v>52</v>
      </c>
      <c r="D100" s="225">
        <v>99</v>
      </c>
      <c r="E100" s="226" t="s">
        <v>409</v>
      </c>
    </row>
    <row r="101" spans="1:5">
      <c r="A101" s="224"/>
      <c r="B101" s="227"/>
      <c r="C101" s="224" t="s">
        <v>52</v>
      </c>
      <c r="D101" s="225">
        <v>125</v>
      </c>
      <c r="E101" s="226" t="s">
        <v>410</v>
      </c>
    </row>
    <row r="102" spans="1:5">
      <c r="A102" s="224"/>
      <c r="B102" s="227"/>
      <c r="C102" s="224" t="s">
        <v>52</v>
      </c>
      <c r="D102" s="225">
        <v>148</v>
      </c>
      <c r="E102" s="226" t="s">
        <v>411</v>
      </c>
    </row>
    <row r="103" spans="1:5">
      <c r="A103" s="224" t="s">
        <v>412</v>
      </c>
      <c r="B103" s="227" t="s">
        <v>413</v>
      </c>
      <c r="C103" s="224" t="s">
        <v>52</v>
      </c>
      <c r="D103" s="225">
        <v>194</v>
      </c>
      <c r="E103" s="226" t="s">
        <v>409</v>
      </c>
    </row>
    <row r="104" spans="1:5">
      <c r="A104" s="224"/>
      <c r="B104" s="227"/>
      <c r="C104" s="224" t="s">
        <v>52</v>
      </c>
      <c r="D104" s="225">
        <v>239</v>
      </c>
      <c r="E104" s="226" t="s">
        <v>410</v>
      </c>
    </row>
    <row r="105" spans="1:5">
      <c r="A105" s="224"/>
      <c r="B105" s="227"/>
      <c r="C105" s="224" t="s">
        <v>52</v>
      </c>
      <c r="D105" s="225">
        <v>283</v>
      </c>
      <c r="E105" s="226" t="s">
        <v>411</v>
      </c>
    </row>
    <row r="106" spans="1:5">
      <c r="A106" s="224"/>
      <c r="B106" s="227"/>
      <c r="C106" s="224"/>
      <c r="D106" s="225"/>
      <c r="E106" s="226"/>
    </row>
    <row r="107" spans="1:5">
      <c r="A107" s="222">
        <v>1.4</v>
      </c>
      <c r="B107" s="223" t="s">
        <v>414</v>
      </c>
      <c r="C107" s="224" t="s">
        <v>52</v>
      </c>
      <c r="D107" s="225">
        <v>99</v>
      </c>
      <c r="E107" s="226" t="s">
        <v>415</v>
      </c>
    </row>
    <row r="108" spans="1:5">
      <c r="A108" s="224"/>
      <c r="B108" s="227"/>
      <c r="C108" s="224"/>
      <c r="D108" s="225"/>
      <c r="E108" s="226"/>
    </row>
    <row r="109" spans="1:5">
      <c r="A109" s="222">
        <v>1.5</v>
      </c>
      <c r="B109" s="223" t="s">
        <v>416</v>
      </c>
      <c r="C109" s="224" t="s">
        <v>52</v>
      </c>
      <c r="D109" s="225">
        <v>104</v>
      </c>
      <c r="E109" s="226" t="s">
        <v>417</v>
      </c>
    </row>
    <row r="110" spans="1:5">
      <c r="A110" s="224"/>
      <c r="B110" s="227"/>
      <c r="C110" s="224" t="s">
        <v>52</v>
      </c>
      <c r="D110" s="225">
        <v>91</v>
      </c>
      <c r="E110" s="226" t="s">
        <v>418</v>
      </c>
    </row>
    <row r="111" spans="1:5">
      <c r="A111" s="224"/>
      <c r="B111" s="227"/>
      <c r="C111" s="224"/>
      <c r="D111" s="225"/>
      <c r="E111" s="226"/>
    </row>
    <row r="112" spans="1:5">
      <c r="A112" s="222">
        <v>1.6</v>
      </c>
      <c r="B112" s="223" t="s">
        <v>419</v>
      </c>
      <c r="C112" s="224"/>
      <c r="D112" s="225"/>
      <c r="E112" s="226"/>
    </row>
    <row r="113" spans="1:5">
      <c r="A113" s="224" t="s">
        <v>420</v>
      </c>
      <c r="B113" s="227" t="s">
        <v>421</v>
      </c>
      <c r="C113" s="224" t="s">
        <v>52</v>
      </c>
      <c r="D113" s="225">
        <v>398</v>
      </c>
      <c r="E113" s="226" t="s">
        <v>422</v>
      </c>
    </row>
    <row r="114" spans="1:5">
      <c r="A114" s="224" t="s">
        <v>423</v>
      </c>
      <c r="B114" s="227" t="s">
        <v>424</v>
      </c>
      <c r="C114" s="224" t="s">
        <v>52</v>
      </c>
      <c r="D114" s="225">
        <v>436</v>
      </c>
      <c r="E114" s="226" t="s">
        <v>425</v>
      </c>
    </row>
    <row r="115" spans="1:5">
      <c r="A115" s="224"/>
      <c r="B115" s="227"/>
      <c r="C115" s="224" t="s">
        <v>52</v>
      </c>
      <c r="D115" s="225">
        <v>498</v>
      </c>
      <c r="E115" s="226" t="s">
        <v>426</v>
      </c>
    </row>
    <row r="116" spans="1:5">
      <c r="A116" s="224"/>
      <c r="B116" s="227"/>
      <c r="C116" s="224" t="s">
        <v>52</v>
      </c>
      <c r="D116" s="225">
        <v>542</v>
      </c>
      <c r="E116" s="226" t="s">
        <v>427</v>
      </c>
    </row>
    <row r="117" spans="1:5">
      <c r="A117" s="224"/>
      <c r="B117" s="227"/>
      <c r="C117" s="224"/>
      <c r="D117" s="225"/>
      <c r="E117" s="226"/>
    </row>
    <row r="118" spans="1:5">
      <c r="A118" s="222">
        <v>1.7</v>
      </c>
      <c r="B118" s="223" t="s">
        <v>428</v>
      </c>
      <c r="C118" s="224" t="s">
        <v>52</v>
      </c>
      <c r="D118" s="225">
        <v>306</v>
      </c>
      <c r="E118" s="226" t="s">
        <v>425</v>
      </c>
    </row>
    <row r="119" spans="1:5">
      <c r="A119" s="224"/>
      <c r="B119" s="227"/>
      <c r="C119" s="224" t="s">
        <v>52</v>
      </c>
      <c r="D119" s="225">
        <v>391</v>
      </c>
      <c r="E119" s="226" t="s">
        <v>426</v>
      </c>
    </row>
    <row r="120" spans="1:5">
      <c r="A120" s="224"/>
      <c r="B120" s="227"/>
      <c r="C120" s="224" t="s">
        <v>52</v>
      </c>
      <c r="D120" s="225">
        <v>485</v>
      </c>
      <c r="E120" s="226" t="s">
        <v>427</v>
      </c>
    </row>
    <row r="121" spans="1:5">
      <c r="A121" s="224"/>
      <c r="B121" s="227"/>
      <c r="C121" s="224"/>
      <c r="D121" s="225"/>
      <c r="E121" s="226"/>
    </row>
    <row r="122" spans="1:5">
      <c r="A122" s="222">
        <v>1.8</v>
      </c>
      <c r="B122" s="223" t="s">
        <v>429</v>
      </c>
      <c r="C122" s="224"/>
      <c r="D122" s="225"/>
      <c r="E122" s="226"/>
    </row>
    <row r="123" spans="1:5">
      <c r="A123" s="224" t="s">
        <v>430</v>
      </c>
      <c r="B123" s="227" t="s">
        <v>431</v>
      </c>
      <c r="C123" s="224" t="s">
        <v>19</v>
      </c>
      <c r="D123" s="225">
        <v>115</v>
      </c>
      <c r="E123" s="226" t="s">
        <v>432</v>
      </c>
    </row>
    <row r="124" spans="1:5">
      <c r="A124" s="224"/>
      <c r="B124" s="227"/>
      <c r="C124" s="224" t="s">
        <v>19</v>
      </c>
      <c r="D124" s="225">
        <v>133</v>
      </c>
      <c r="E124" s="226" t="s">
        <v>433</v>
      </c>
    </row>
    <row r="125" spans="1:5">
      <c r="A125" s="224" t="s">
        <v>434</v>
      </c>
      <c r="B125" s="227" t="s">
        <v>435</v>
      </c>
      <c r="C125" s="224" t="s">
        <v>19</v>
      </c>
      <c r="D125" s="225">
        <v>154</v>
      </c>
      <c r="E125" s="226" t="s">
        <v>436</v>
      </c>
    </row>
    <row r="126" spans="1:5">
      <c r="A126" s="224"/>
      <c r="B126" s="227"/>
      <c r="C126" s="224" t="s">
        <v>19</v>
      </c>
      <c r="D126" s="225">
        <v>193</v>
      </c>
      <c r="E126" s="226" t="s">
        <v>437</v>
      </c>
    </row>
    <row r="127" spans="1:5">
      <c r="A127" s="224" t="s">
        <v>438</v>
      </c>
      <c r="B127" s="227" t="s">
        <v>439</v>
      </c>
      <c r="C127" s="224" t="s">
        <v>19</v>
      </c>
      <c r="D127" s="225">
        <v>154</v>
      </c>
      <c r="E127" s="226" t="s">
        <v>440</v>
      </c>
    </row>
    <row r="128" spans="1:5">
      <c r="A128" s="224"/>
      <c r="B128" s="227"/>
      <c r="C128" s="224" t="s">
        <v>19</v>
      </c>
      <c r="D128" s="225">
        <v>180</v>
      </c>
      <c r="E128" s="226" t="s">
        <v>441</v>
      </c>
    </row>
    <row r="129" spans="1:5">
      <c r="A129" s="224"/>
      <c r="B129" s="227"/>
      <c r="C129" s="224"/>
      <c r="D129" s="225"/>
      <c r="E129" s="226"/>
    </row>
    <row r="130" spans="1:5">
      <c r="A130" s="222">
        <v>1.9</v>
      </c>
      <c r="B130" s="223" t="s">
        <v>442</v>
      </c>
      <c r="C130" s="224"/>
      <c r="D130" s="225"/>
      <c r="E130" s="226"/>
    </row>
    <row r="131" spans="1:5">
      <c r="A131" s="224" t="s">
        <v>443</v>
      </c>
      <c r="B131" s="227" t="s">
        <v>444</v>
      </c>
      <c r="C131" s="224" t="s">
        <v>19</v>
      </c>
      <c r="D131" s="225">
        <v>25</v>
      </c>
      <c r="E131" s="226" t="s">
        <v>445</v>
      </c>
    </row>
    <row r="132" spans="1:5">
      <c r="A132" s="224" t="s">
        <v>446</v>
      </c>
      <c r="B132" s="227" t="s">
        <v>447</v>
      </c>
      <c r="C132" s="224" t="s">
        <v>19</v>
      </c>
      <c r="D132" s="225">
        <v>35</v>
      </c>
      <c r="E132" s="226" t="s">
        <v>445</v>
      </c>
    </row>
    <row r="133" spans="1:5">
      <c r="A133" s="224" t="s">
        <v>448</v>
      </c>
      <c r="B133" s="227" t="s">
        <v>449</v>
      </c>
      <c r="C133" s="224" t="s">
        <v>19</v>
      </c>
      <c r="D133" s="225">
        <v>50</v>
      </c>
      <c r="E133" s="226" t="s">
        <v>445</v>
      </c>
    </row>
    <row r="134" spans="1:5">
      <c r="A134" s="224" t="s">
        <v>450</v>
      </c>
      <c r="B134" s="227" t="s">
        <v>451</v>
      </c>
      <c r="C134" s="224" t="s">
        <v>19</v>
      </c>
      <c r="D134" s="225">
        <v>60</v>
      </c>
      <c r="E134" s="226" t="s">
        <v>445</v>
      </c>
    </row>
    <row r="135" spans="1:5">
      <c r="A135" s="224" t="s">
        <v>452</v>
      </c>
      <c r="B135" s="227" t="s">
        <v>453</v>
      </c>
      <c r="C135" s="224" t="s">
        <v>19</v>
      </c>
      <c r="D135" s="225">
        <v>70</v>
      </c>
      <c r="E135" s="226" t="s">
        <v>445</v>
      </c>
    </row>
    <row r="136" spans="1:5">
      <c r="A136" s="224"/>
      <c r="B136" s="227"/>
      <c r="C136" s="224"/>
      <c r="D136" s="225"/>
      <c r="E136" s="226"/>
    </row>
    <row r="137" spans="1:5">
      <c r="A137" s="222">
        <v>1.1000000000000001</v>
      </c>
      <c r="B137" s="223" t="s">
        <v>454</v>
      </c>
      <c r="C137" s="224"/>
      <c r="D137" s="225"/>
      <c r="E137" s="226"/>
    </row>
    <row r="138" spans="1:5">
      <c r="A138" s="224" t="s">
        <v>455</v>
      </c>
      <c r="B138" s="227" t="s">
        <v>456</v>
      </c>
      <c r="C138" s="224" t="s">
        <v>144</v>
      </c>
      <c r="D138" s="225">
        <v>4100</v>
      </c>
      <c r="E138" s="226" t="s">
        <v>457</v>
      </c>
    </row>
    <row r="139" spans="1:5">
      <c r="A139" s="224" t="s">
        <v>458</v>
      </c>
      <c r="B139" s="227" t="s">
        <v>459</v>
      </c>
      <c r="C139" s="224" t="s">
        <v>144</v>
      </c>
      <c r="D139" s="225">
        <v>3300</v>
      </c>
      <c r="E139" s="226" t="s">
        <v>460</v>
      </c>
    </row>
    <row r="140" spans="1:5">
      <c r="A140" s="224" t="s">
        <v>461</v>
      </c>
      <c r="B140" s="227" t="s">
        <v>459</v>
      </c>
      <c r="C140" s="224" t="s">
        <v>144</v>
      </c>
      <c r="D140" s="225">
        <v>2900</v>
      </c>
      <c r="E140" s="226" t="s">
        <v>462</v>
      </c>
    </row>
    <row r="141" spans="1:5">
      <c r="A141" s="224" t="s">
        <v>463</v>
      </c>
      <c r="B141" s="227" t="s">
        <v>464</v>
      </c>
      <c r="C141" s="224" t="s">
        <v>19</v>
      </c>
      <c r="D141" s="225">
        <v>5</v>
      </c>
      <c r="E141" s="226"/>
    </row>
    <row r="142" spans="1:5">
      <c r="A142" s="224"/>
      <c r="B142" s="227"/>
      <c r="C142" s="224"/>
      <c r="D142" s="225"/>
      <c r="E142" s="226"/>
    </row>
    <row r="143" spans="1:5">
      <c r="A143" s="222">
        <v>1.1100000000000001</v>
      </c>
      <c r="B143" s="223" t="s">
        <v>465</v>
      </c>
      <c r="C143" s="224"/>
      <c r="D143" s="225"/>
      <c r="E143" s="226"/>
    </row>
    <row r="144" spans="1:5">
      <c r="A144" s="224" t="s">
        <v>466</v>
      </c>
      <c r="B144" s="227" t="s">
        <v>467</v>
      </c>
      <c r="C144" s="224" t="s">
        <v>53</v>
      </c>
      <c r="D144" s="225">
        <v>10</v>
      </c>
      <c r="E144" s="226" t="s">
        <v>468</v>
      </c>
    </row>
    <row r="145" spans="1:5">
      <c r="A145" s="224" t="s">
        <v>469</v>
      </c>
      <c r="B145" s="227" t="s">
        <v>470</v>
      </c>
      <c r="C145" s="224" t="s">
        <v>53</v>
      </c>
      <c r="D145" s="225">
        <v>12</v>
      </c>
      <c r="E145" s="226" t="s">
        <v>468</v>
      </c>
    </row>
    <row r="146" spans="1:5">
      <c r="A146" s="224" t="s">
        <v>471</v>
      </c>
      <c r="B146" s="227" t="s">
        <v>472</v>
      </c>
      <c r="C146" s="224" t="s">
        <v>53</v>
      </c>
      <c r="D146" s="225">
        <v>12</v>
      </c>
      <c r="E146" s="226" t="s">
        <v>473</v>
      </c>
    </row>
    <row r="147" spans="1:5">
      <c r="A147" s="224"/>
      <c r="B147" s="227"/>
      <c r="C147" s="224" t="s">
        <v>53</v>
      </c>
      <c r="D147" s="225">
        <v>14</v>
      </c>
      <c r="E147" s="226" t="s">
        <v>474</v>
      </c>
    </row>
    <row r="148" spans="1:5">
      <c r="A148" s="224"/>
      <c r="B148" s="227"/>
      <c r="C148" s="224" t="s">
        <v>53</v>
      </c>
      <c r="D148" s="225">
        <v>16</v>
      </c>
      <c r="E148" s="226" t="s">
        <v>475</v>
      </c>
    </row>
    <row r="149" spans="1:5">
      <c r="A149" s="224"/>
      <c r="B149" s="227" t="s">
        <v>476</v>
      </c>
      <c r="C149" s="224"/>
      <c r="D149" s="225"/>
      <c r="E149" s="226"/>
    </row>
    <row r="150" spans="1:5">
      <c r="A150" s="224"/>
      <c r="B150" s="227"/>
      <c r="C150" s="224"/>
      <c r="D150" s="225"/>
      <c r="E150" s="226"/>
    </row>
    <row r="151" spans="1:5">
      <c r="A151" s="222">
        <v>1.1200000000000001</v>
      </c>
      <c r="B151" s="223" t="s">
        <v>477</v>
      </c>
      <c r="C151" s="224"/>
      <c r="D151" s="225"/>
      <c r="E151" s="226" t="s">
        <v>478</v>
      </c>
    </row>
    <row r="152" spans="1:5">
      <c r="A152" s="224" t="s">
        <v>479</v>
      </c>
      <c r="B152" s="227" t="s">
        <v>480</v>
      </c>
      <c r="C152" s="224" t="s">
        <v>19</v>
      </c>
      <c r="D152" s="225">
        <v>102</v>
      </c>
      <c r="E152" s="226" t="s">
        <v>481</v>
      </c>
    </row>
    <row r="153" spans="1:5">
      <c r="A153" s="224"/>
      <c r="B153" s="227"/>
      <c r="C153" s="224" t="s">
        <v>19</v>
      </c>
      <c r="D153" s="225">
        <v>140</v>
      </c>
      <c r="E153" s="226" t="s">
        <v>482</v>
      </c>
    </row>
    <row r="154" spans="1:5">
      <c r="A154" s="224" t="s">
        <v>483</v>
      </c>
      <c r="B154" s="227" t="s">
        <v>484</v>
      </c>
      <c r="C154" s="224" t="s">
        <v>19</v>
      </c>
      <c r="D154" s="225">
        <v>140</v>
      </c>
      <c r="E154" s="226" t="s">
        <v>481</v>
      </c>
    </row>
    <row r="155" spans="1:5">
      <c r="A155" s="224"/>
      <c r="B155" s="227"/>
      <c r="C155" s="224" t="s">
        <v>19</v>
      </c>
      <c r="D155" s="225">
        <v>183</v>
      </c>
      <c r="E155" s="226" t="s">
        <v>482</v>
      </c>
    </row>
    <row r="156" spans="1:5">
      <c r="A156" s="224" t="s">
        <v>485</v>
      </c>
      <c r="B156" s="227" t="s">
        <v>486</v>
      </c>
      <c r="C156" s="224" t="s">
        <v>19</v>
      </c>
      <c r="D156" s="225">
        <v>198</v>
      </c>
      <c r="E156" s="226" t="s">
        <v>481</v>
      </c>
    </row>
    <row r="157" spans="1:5">
      <c r="A157" s="224"/>
      <c r="B157" s="227"/>
      <c r="C157" s="224" t="s">
        <v>19</v>
      </c>
      <c r="D157" s="225">
        <v>304</v>
      </c>
      <c r="E157" s="226" t="s">
        <v>482</v>
      </c>
    </row>
    <row r="158" spans="1:5">
      <c r="A158" s="224"/>
      <c r="B158" s="227"/>
      <c r="C158" s="224"/>
      <c r="D158" s="225"/>
      <c r="E158" s="226"/>
    </row>
    <row r="159" spans="1:5">
      <c r="A159" s="222">
        <v>2</v>
      </c>
      <c r="B159" s="223" t="s">
        <v>56</v>
      </c>
      <c r="C159" s="224"/>
      <c r="D159" s="225"/>
      <c r="E159" s="226"/>
    </row>
    <row r="160" spans="1:5">
      <c r="A160" s="222">
        <v>2.1</v>
      </c>
      <c r="B160" s="223" t="s">
        <v>57</v>
      </c>
      <c r="C160" s="224"/>
      <c r="D160" s="225"/>
      <c r="E160" s="226"/>
    </row>
    <row r="161" spans="1:5">
      <c r="A161" s="224" t="s">
        <v>487</v>
      </c>
      <c r="B161" s="227" t="s">
        <v>488</v>
      </c>
      <c r="C161" s="224" t="s">
        <v>19</v>
      </c>
      <c r="D161" s="225">
        <v>45</v>
      </c>
      <c r="E161" s="226" t="s">
        <v>480</v>
      </c>
    </row>
    <row r="162" spans="1:5">
      <c r="A162" s="224"/>
      <c r="B162" s="227"/>
      <c r="C162" s="224" t="s">
        <v>19</v>
      </c>
      <c r="D162" s="225">
        <v>50</v>
      </c>
      <c r="E162" s="226" t="s">
        <v>484</v>
      </c>
    </row>
    <row r="163" spans="1:5">
      <c r="A163" s="224"/>
      <c r="B163" s="227"/>
      <c r="C163" s="224" t="s">
        <v>19</v>
      </c>
      <c r="D163" s="225">
        <v>55</v>
      </c>
      <c r="E163" s="226" t="s">
        <v>486</v>
      </c>
    </row>
    <row r="164" spans="1:5">
      <c r="A164" s="224" t="s">
        <v>489</v>
      </c>
      <c r="B164" s="227" t="s">
        <v>490</v>
      </c>
      <c r="C164" s="224" t="s">
        <v>19</v>
      </c>
      <c r="D164" s="225">
        <v>50</v>
      </c>
      <c r="E164" s="226" t="s">
        <v>491</v>
      </c>
    </row>
    <row r="165" spans="1:5">
      <c r="A165" s="224"/>
      <c r="B165" s="227"/>
      <c r="C165" s="224" t="s">
        <v>44</v>
      </c>
      <c r="D165" s="225">
        <v>45</v>
      </c>
      <c r="E165" s="226" t="s">
        <v>492</v>
      </c>
    </row>
    <row r="166" spans="1:5">
      <c r="A166" s="224"/>
      <c r="B166" s="227"/>
      <c r="C166" s="224" t="s">
        <v>44</v>
      </c>
      <c r="D166" s="225">
        <v>55</v>
      </c>
      <c r="E166" s="226" t="s">
        <v>493</v>
      </c>
    </row>
    <row r="167" spans="1:5">
      <c r="A167" s="224" t="s">
        <v>494</v>
      </c>
      <c r="B167" s="227" t="s">
        <v>495</v>
      </c>
      <c r="C167" s="224" t="s">
        <v>19</v>
      </c>
      <c r="D167" s="225">
        <v>74</v>
      </c>
      <c r="E167" s="226" t="s">
        <v>491</v>
      </c>
    </row>
    <row r="168" spans="1:5">
      <c r="A168" s="224"/>
      <c r="B168" s="227" t="s">
        <v>496</v>
      </c>
      <c r="C168" s="224" t="s">
        <v>44</v>
      </c>
      <c r="D168" s="225">
        <v>74</v>
      </c>
      <c r="E168" s="226" t="s">
        <v>497</v>
      </c>
    </row>
    <row r="169" spans="1:5">
      <c r="A169" s="224"/>
      <c r="B169" s="227"/>
      <c r="C169" s="224" t="s">
        <v>44</v>
      </c>
      <c r="D169" s="225">
        <v>74</v>
      </c>
      <c r="E169" s="226" t="s">
        <v>498</v>
      </c>
    </row>
    <row r="170" spans="1:5">
      <c r="A170" s="224"/>
      <c r="B170" s="227"/>
      <c r="C170" s="224" t="s">
        <v>44</v>
      </c>
      <c r="D170" s="225">
        <v>74</v>
      </c>
      <c r="E170" s="226" t="s">
        <v>499</v>
      </c>
    </row>
    <row r="171" spans="1:5">
      <c r="A171" s="224" t="s">
        <v>500</v>
      </c>
      <c r="B171" s="227" t="s">
        <v>501</v>
      </c>
      <c r="C171" s="224" t="s">
        <v>19</v>
      </c>
      <c r="D171" s="225">
        <v>89</v>
      </c>
      <c r="E171" s="226" t="s">
        <v>502</v>
      </c>
    </row>
    <row r="172" spans="1:5">
      <c r="A172" s="224"/>
      <c r="B172" s="227" t="s">
        <v>496</v>
      </c>
      <c r="C172" s="224" t="s">
        <v>19</v>
      </c>
      <c r="D172" s="225">
        <v>80</v>
      </c>
      <c r="E172" s="226" t="s">
        <v>484</v>
      </c>
    </row>
    <row r="173" spans="1:5">
      <c r="A173" s="224"/>
      <c r="B173" s="227"/>
      <c r="C173" s="224" t="s">
        <v>19</v>
      </c>
      <c r="D173" s="225">
        <v>80</v>
      </c>
      <c r="E173" s="226" t="s">
        <v>486</v>
      </c>
    </row>
    <row r="174" spans="1:5">
      <c r="A174" s="224"/>
      <c r="B174" s="227"/>
      <c r="C174" s="224" t="s">
        <v>19</v>
      </c>
      <c r="D174" s="225">
        <v>80</v>
      </c>
      <c r="E174" s="226" t="s">
        <v>503</v>
      </c>
    </row>
    <row r="175" spans="1:5">
      <c r="A175" s="224" t="s">
        <v>504</v>
      </c>
      <c r="B175" s="227" t="s">
        <v>505</v>
      </c>
      <c r="C175" s="224" t="s">
        <v>19</v>
      </c>
      <c r="D175" s="225">
        <v>80</v>
      </c>
      <c r="E175" s="226" t="s">
        <v>506</v>
      </c>
    </row>
    <row r="176" spans="1:5">
      <c r="A176" s="224"/>
      <c r="B176" s="227" t="s">
        <v>507</v>
      </c>
      <c r="C176" s="224" t="s">
        <v>44</v>
      </c>
      <c r="D176" s="225">
        <v>80</v>
      </c>
      <c r="E176" s="226" t="s">
        <v>508</v>
      </c>
    </row>
    <row r="177" spans="1:5">
      <c r="A177" s="224"/>
      <c r="B177" s="227"/>
      <c r="C177" s="224" t="s">
        <v>44</v>
      </c>
      <c r="D177" s="225">
        <v>80</v>
      </c>
      <c r="E177" s="226" t="s">
        <v>509</v>
      </c>
    </row>
    <row r="178" spans="1:5">
      <c r="A178" s="224"/>
      <c r="B178" s="227"/>
      <c r="C178" s="224" t="s">
        <v>44</v>
      </c>
      <c r="D178" s="225">
        <v>80</v>
      </c>
      <c r="E178" s="226" t="s">
        <v>510</v>
      </c>
    </row>
    <row r="179" spans="1:5">
      <c r="A179" s="224" t="s">
        <v>511</v>
      </c>
      <c r="B179" s="227" t="s">
        <v>512</v>
      </c>
      <c r="C179" s="224" t="s">
        <v>19</v>
      </c>
      <c r="D179" s="225">
        <v>85</v>
      </c>
      <c r="E179" s="226" t="s">
        <v>506</v>
      </c>
    </row>
    <row r="180" spans="1:5">
      <c r="A180" s="224"/>
      <c r="B180" s="227" t="s">
        <v>507</v>
      </c>
      <c r="C180" s="224" t="s">
        <v>44</v>
      </c>
      <c r="D180" s="225">
        <v>80</v>
      </c>
      <c r="E180" s="226" t="s">
        <v>508</v>
      </c>
    </row>
    <row r="181" spans="1:5">
      <c r="A181" s="224"/>
      <c r="B181" s="227"/>
      <c r="C181" s="224" t="s">
        <v>44</v>
      </c>
      <c r="D181" s="225">
        <v>80</v>
      </c>
      <c r="E181" s="226" t="s">
        <v>509</v>
      </c>
    </row>
    <row r="182" spans="1:5">
      <c r="A182" s="224"/>
      <c r="B182" s="227"/>
      <c r="C182" s="224" t="s">
        <v>44</v>
      </c>
      <c r="D182" s="225">
        <v>100</v>
      </c>
      <c r="E182" s="226" t="s">
        <v>510</v>
      </c>
    </row>
    <row r="183" spans="1:5">
      <c r="A183" s="224" t="s">
        <v>513</v>
      </c>
      <c r="B183" s="227" t="s">
        <v>514</v>
      </c>
      <c r="C183" s="224" t="s">
        <v>19</v>
      </c>
      <c r="D183" s="225">
        <v>80</v>
      </c>
      <c r="E183" s="226" t="s">
        <v>515</v>
      </c>
    </row>
    <row r="184" spans="1:5">
      <c r="A184" s="224"/>
      <c r="B184" s="227" t="s">
        <v>507</v>
      </c>
      <c r="C184" s="224" t="s">
        <v>44</v>
      </c>
      <c r="D184" s="225">
        <v>80</v>
      </c>
      <c r="E184" s="226" t="s">
        <v>516</v>
      </c>
    </row>
    <row r="185" spans="1:5">
      <c r="A185" s="224"/>
      <c r="B185" s="227"/>
      <c r="C185" s="224" t="s">
        <v>44</v>
      </c>
      <c r="D185" s="225">
        <v>80</v>
      </c>
      <c r="E185" s="226" t="s">
        <v>509</v>
      </c>
    </row>
    <row r="186" spans="1:5">
      <c r="A186" s="224"/>
      <c r="B186" s="227"/>
      <c r="C186" s="224" t="s">
        <v>44</v>
      </c>
      <c r="D186" s="225">
        <v>100</v>
      </c>
      <c r="E186" s="226" t="s">
        <v>510</v>
      </c>
    </row>
    <row r="187" spans="1:5">
      <c r="A187" s="224" t="s">
        <v>517</v>
      </c>
      <c r="B187" s="227" t="s">
        <v>518</v>
      </c>
      <c r="C187" s="224" t="s">
        <v>19</v>
      </c>
      <c r="D187" s="225">
        <v>70</v>
      </c>
      <c r="E187" s="226" t="s">
        <v>519</v>
      </c>
    </row>
    <row r="188" spans="1:5">
      <c r="A188" s="224"/>
      <c r="B188" s="227"/>
      <c r="C188" s="224" t="s">
        <v>19</v>
      </c>
      <c r="D188" s="225">
        <v>80</v>
      </c>
      <c r="E188" s="226" t="s">
        <v>520</v>
      </c>
    </row>
    <row r="189" spans="1:5">
      <c r="A189" s="224"/>
      <c r="B189" s="227"/>
      <c r="C189" s="224" t="s">
        <v>44</v>
      </c>
      <c r="D189" s="225">
        <v>50</v>
      </c>
      <c r="E189" s="226" t="s">
        <v>521</v>
      </c>
    </row>
    <row r="190" spans="1:5">
      <c r="A190" s="224" t="s">
        <v>522</v>
      </c>
      <c r="B190" s="227" t="s">
        <v>523</v>
      </c>
      <c r="C190" s="224" t="s">
        <v>19</v>
      </c>
      <c r="D190" s="225">
        <v>23</v>
      </c>
      <c r="E190" s="226" t="s">
        <v>515</v>
      </c>
    </row>
    <row r="191" spans="1:5">
      <c r="A191" s="224" t="s">
        <v>524</v>
      </c>
      <c r="B191" s="227" t="s">
        <v>525</v>
      </c>
      <c r="C191" s="224"/>
      <c r="D191" s="225"/>
      <c r="E191" s="226"/>
    </row>
    <row r="192" spans="1:5">
      <c r="A192" s="224"/>
      <c r="B192" s="227" t="s">
        <v>526</v>
      </c>
      <c r="C192" s="224" t="s">
        <v>19</v>
      </c>
      <c r="D192" s="225">
        <v>20</v>
      </c>
      <c r="E192" s="226" t="s">
        <v>527</v>
      </c>
    </row>
    <row r="193" spans="1:5">
      <c r="A193" s="224"/>
      <c r="B193" s="227" t="s">
        <v>528</v>
      </c>
      <c r="C193" s="224" t="s">
        <v>19</v>
      </c>
      <c r="D193" s="225">
        <v>25</v>
      </c>
      <c r="E193" s="226" t="s">
        <v>529</v>
      </c>
    </row>
    <row r="194" spans="1:5">
      <c r="A194" s="224"/>
      <c r="B194" s="227" t="s">
        <v>530</v>
      </c>
      <c r="C194" s="224" t="s">
        <v>19</v>
      </c>
      <c r="D194" s="225">
        <v>25</v>
      </c>
      <c r="E194" s="226" t="s">
        <v>531</v>
      </c>
    </row>
    <row r="195" spans="1:5">
      <c r="A195" s="224"/>
      <c r="B195" s="227" t="s">
        <v>532</v>
      </c>
      <c r="C195" s="224" t="s">
        <v>44</v>
      </c>
      <c r="D195" s="225">
        <v>10</v>
      </c>
      <c r="E195" s="226" t="s">
        <v>533</v>
      </c>
    </row>
    <row r="196" spans="1:5">
      <c r="A196" s="224"/>
      <c r="B196" s="227" t="s">
        <v>534</v>
      </c>
      <c r="C196" s="224" t="s">
        <v>44</v>
      </c>
      <c r="D196" s="225">
        <v>25</v>
      </c>
      <c r="E196" s="226" t="s">
        <v>535</v>
      </c>
    </row>
    <row r="197" spans="1:5">
      <c r="A197" s="224"/>
      <c r="B197" s="227" t="s">
        <v>536</v>
      </c>
      <c r="C197" s="224" t="s">
        <v>44</v>
      </c>
      <c r="D197" s="225">
        <v>94</v>
      </c>
      <c r="E197" s="226" t="s">
        <v>537</v>
      </c>
    </row>
    <row r="198" spans="1:5">
      <c r="A198" s="224"/>
      <c r="B198" s="227" t="s">
        <v>538</v>
      </c>
      <c r="C198" s="224" t="s">
        <v>44</v>
      </c>
      <c r="D198" s="225">
        <v>73</v>
      </c>
      <c r="E198" s="226" t="s">
        <v>539</v>
      </c>
    </row>
    <row r="199" spans="1:5">
      <c r="A199" s="224"/>
      <c r="B199" s="227" t="s">
        <v>540</v>
      </c>
      <c r="C199" s="224" t="s">
        <v>44</v>
      </c>
      <c r="D199" s="225">
        <v>45</v>
      </c>
      <c r="E199" s="226" t="s">
        <v>541</v>
      </c>
    </row>
    <row r="200" spans="1:5">
      <c r="A200" s="224"/>
      <c r="B200" s="227"/>
      <c r="C200" s="224"/>
      <c r="D200" s="225"/>
      <c r="E200" s="226"/>
    </row>
    <row r="201" spans="1:5">
      <c r="A201" s="222">
        <v>2.2000000000000002</v>
      </c>
      <c r="B201" s="223" t="s">
        <v>281</v>
      </c>
      <c r="C201" s="224"/>
      <c r="D201" s="225"/>
      <c r="E201" s="226"/>
    </row>
    <row r="202" spans="1:5">
      <c r="A202" s="224" t="s">
        <v>542</v>
      </c>
      <c r="B202" s="227" t="s">
        <v>543</v>
      </c>
      <c r="C202" s="224"/>
      <c r="D202" s="225"/>
      <c r="E202" s="226"/>
    </row>
    <row r="203" spans="1:5">
      <c r="A203" s="224"/>
      <c r="B203" s="227" t="s">
        <v>544</v>
      </c>
      <c r="C203" s="224" t="s">
        <v>19</v>
      </c>
      <c r="D203" s="225">
        <v>147</v>
      </c>
      <c r="E203" s="226" t="s">
        <v>545</v>
      </c>
    </row>
    <row r="204" spans="1:5">
      <c r="A204" s="224"/>
      <c r="B204" s="227"/>
      <c r="C204" s="224" t="s">
        <v>19</v>
      </c>
      <c r="D204" s="225">
        <v>162</v>
      </c>
      <c r="E204" s="226" t="s">
        <v>546</v>
      </c>
    </row>
    <row r="205" spans="1:5">
      <c r="A205" s="224"/>
      <c r="B205" s="227" t="s">
        <v>547</v>
      </c>
      <c r="C205" s="224" t="s">
        <v>19</v>
      </c>
      <c r="D205" s="225">
        <v>127</v>
      </c>
      <c r="E205" s="226" t="s">
        <v>548</v>
      </c>
    </row>
    <row r="206" spans="1:5">
      <c r="A206" s="224"/>
      <c r="B206" s="227"/>
      <c r="C206" s="224" t="s">
        <v>19</v>
      </c>
      <c r="D206" s="225">
        <v>136</v>
      </c>
      <c r="E206" s="226" t="s">
        <v>549</v>
      </c>
    </row>
    <row r="207" spans="1:5">
      <c r="A207" s="224"/>
      <c r="B207" s="227" t="s">
        <v>550</v>
      </c>
      <c r="C207" s="224" t="s">
        <v>19</v>
      </c>
      <c r="D207" s="225">
        <v>112</v>
      </c>
      <c r="E207" s="226" t="s">
        <v>548</v>
      </c>
    </row>
    <row r="208" spans="1:5">
      <c r="A208" s="224"/>
      <c r="B208" s="227"/>
      <c r="C208" s="224" t="s">
        <v>19</v>
      </c>
      <c r="D208" s="225">
        <v>167</v>
      </c>
      <c r="E208" s="226" t="s">
        <v>549</v>
      </c>
    </row>
    <row r="209" spans="1:5">
      <c r="A209" s="224" t="s">
        <v>551</v>
      </c>
      <c r="B209" s="227" t="s">
        <v>552</v>
      </c>
      <c r="C209" s="224"/>
      <c r="D209" s="225"/>
      <c r="E209" s="226"/>
    </row>
    <row r="210" spans="1:5">
      <c r="A210" s="224"/>
      <c r="B210" s="227" t="s">
        <v>553</v>
      </c>
      <c r="C210" s="224" t="s">
        <v>19</v>
      </c>
      <c r="D210" s="225">
        <v>80</v>
      </c>
      <c r="E210" s="226" t="s">
        <v>554</v>
      </c>
    </row>
    <row r="211" spans="1:5">
      <c r="A211" s="224"/>
      <c r="B211" s="227" t="s">
        <v>555</v>
      </c>
      <c r="C211" s="224" t="s">
        <v>19</v>
      </c>
      <c r="D211" s="225">
        <v>97</v>
      </c>
      <c r="E211" s="226" t="s">
        <v>556</v>
      </c>
    </row>
    <row r="212" spans="1:5">
      <c r="A212" s="224"/>
      <c r="B212" s="227" t="s">
        <v>557</v>
      </c>
      <c r="C212" s="224" t="s">
        <v>19</v>
      </c>
      <c r="D212" s="225">
        <v>94</v>
      </c>
      <c r="E212" s="226" t="s">
        <v>554</v>
      </c>
    </row>
    <row r="213" spans="1:5">
      <c r="A213" s="224"/>
      <c r="B213" s="227" t="s">
        <v>558</v>
      </c>
      <c r="C213" s="224" t="s">
        <v>19</v>
      </c>
      <c r="D213" s="225">
        <v>92</v>
      </c>
      <c r="E213" s="226" t="s">
        <v>554</v>
      </c>
    </row>
    <row r="214" spans="1:5">
      <c r="A214" s="224" t="s">
        <v>559</v>
      </c>
      <c r="B214" s="227" t="s">
        <v>560</v>
      </c>
      <c r="C214" s="224" t="s">
        <v>19</v>
      </c>
      <c r="D214" s="225">
        <v>75</v>
      </c>
      <c r="E214" s="226" t="s">
        <v>561</v>
      </c>
    </row>
    <row r="215" spans="1:5">
      <c r="A215" s="224"/>
      <c r="B215" s="227" t="s">
        <v>562</v>
      </c>
      <c r="C215" s="224"/>
      <c r="D215" s="225"/>
      <c r="E215" s="226"/>
    </row>
    <row r="216" spans="1:5">
      <c r="A216" s="224" t="s">
        <v>563</v>
      </c>
      <c r="B216" s="227" t="s">
        <v>564</v>
      </c>
      <c r="C216" s="224" t="s">
        <v>19</v>
      </c>
      <c r="D216" s="225">
        <v>52</v>
      </c>
      <c r="E216" s="226" t="s">
        <v>565</v>
      </c>
    </row>
    <row r="217" spans="1:5">
      <c r="A217" s="224" t="s">
        <v>566</v>
      </c>
      <c r="B217" s="227" t="s">
        <v>567</v>
      </c>
      <c r="C217" s="224"/>
      <c r="D217" s="225"/>
      <c r="E217" s="226"/>
    </row>
    <row r="218" spans="1:5">
      <c r="A218" s="224"/>
      <c r="B218" s="227" t="s">
        <v>568</v>
      </c>
      <c r="C218" s="224" t="s">
        <v>44</v>
      </c>
      <c r="D218" s="225">
        <v>45</v>
      </c>
      <c r="E218" s="226" t="s">
        <v>569</v>
      </c>
    </row>
    <row r="219" spans="1:5">
      <c r="A219" s="224"/>
      <c r="B219" s="227" t="s">
        <v>570</v>
      </c>
      <c r="C219" s="224" t="s">
        <v>44</v>
      </c>
      <c r="D219" s="225">
        <v>40</v>
      </c>
      <c r="E219" s="226" t="s">
        <v>571</v>
      </c>
    </row>
    <row r="220" spans="1:5">
      <c r="A220" s="224"/>
      <c r="B220" s="227" t="s">
        <v>572</v>
      </c>
      <c r="C220" s="224" t="s">
        <v>44</v>
      </c>
      <c r="D220" s="225">
        <v>45</v>
      </c>
      <c r="E220" s="226" t="s">
        <v>573</v>
      </c>
    </row>
    <row r="221" spans="1:5">
      <c r="A221" s="224"/>
      <c r="B221" s="227" t="s">
        <v>574</v>
      </c>
      <c r="C221" s="224" t="s">
        <v>44</v>
      </c>
      <c r="D221" s="225">
        <v>60</v>
      </c>
      <c r="E221" s="226" t="s">
        <v>573</v>
      </c>
    </row>
    <row r="222" spans="1:5">
      <c r="A222" s="224"/>
      <c r="B222" s="227" t="s">
        <v>572</v>
      </c>
      <c r="C222" s="224" t="s">
        <v>44</v>
      </c>
      <c r="D222" s="225">
        <v>40</v>
      </c>
      <c r="E222" s="226" t="s">
        <v>575</v>
      </c>
    </row>
    <row r="223" spans="1:5">
      <c r="A223" s="224"/>
      <c r="B223" s="227" t="s">
        <v>574</v>
      </c>
      <c r="C223" s="224" t="s">
        <v>44</v>
      </c>
      <c r="D223" s="225">
        <v>45</v>
      </c>
      <c r="E223" s="226" t="s">
        <v>575</v>
      </c>
    </row>
    <row r="224" spans="1:5">
      <c r="A224" s="224"/>
      <c r="B224" s="227"/>
      <c r="C224" s="224"/>
      <c r="D224" s="225"/>
      <c r="E224" s="226"/>
    </row>
    <row r="225" spans="1:5">
      <c r="A225" s="224"/>
      <c r="B225" s="227"/>
      <c r="C225" s="224"/>
      <c r="D225" s="225"/>
      <c r="E225" s="226"/>
    </row>
    <row r="226" spans="1:5">
      <c r="A226" s="222">
        <v>2.2999999999999998</v>
      </c>
      <c r="B226" s="223" t="s">
        <v>576</v>
      </c>
      <c r="C226" s="224"/>
      <c r="D226" s="225"/>
      <c r="E226" s="226"/>
    </row>
    <row r="227" spans="1:5">
      <c r="A227" s="224" t="s">
        <v>577</v>
      </c>
      <c r="B227" s="227" t="s">
        <v>578</v>
      </c>
      <c r="C227" s="224"/>
      <c r="D227" s="225"/>
      <c r="E227" s="226"/>
    </row>
    <row r="228" spans="1:5">
      <c r="A228" s="224"/>
      <c r="B228" s="227" t="s">
        <v>579</v>
      </c>
      <c r="C228" s="224" t="s">
        <v>19</v>
      </c>
      <c r="D228" s="225">
        <v>89</v>
      </c>
      <c r="E228" s="226" t="s">
        <v>580</v>
      </c>
    </row>
    <row r="229" spans="1:5">
      <c r="A229" s="224"/>
      <c r="B229" s="227" t="s">
        <v>581</v>
      </c>
      <c r="C229" s="224" t="s">
        <v>19</v>
      </c>
      <c r="D229" s="225">
        <v>167</v>
      </c>
      <c r="E229" s="226" t="s">
        <v>580</v>
      </c>
    </row>
    <row r="230" spans="1:5">
      <c r="A230" s="224"/>
      <c r="B230" s="227" t="s">
        <v>582</v>
      </c>
      <c r="C230" s="224" t="s">
        <v>19</v>
      </c>
      <c r="D230" s="225">
        <v>84</v>
      </c>
      <c r="E230" s="226" t="s">
        <v>580</v>
      </c>
    </row>
    <row r="231" spans="1:5">
      <c r="A231" s="224"/>
      <c r="B231" s="227" t="s">
        <v>583</v>
      </c>
      <c r="C231" s="224" t="s">
        <v>19</v>
      </c>
      <c r="D231" s="225">
        <v>153</v>
      </c>
      <c r="E231" s="226" t="s">
        <v>580</v>
      </c>
    </row>
    <row r="232" spans="1:5">
      <c r="A232" s="224"/>
      <c r="B232" s="227" t="s">
        <v>584</v>
      </c>
      <c r="C232" s="224" t="s">
        <v>19</v>
      </c>
      <c r="D232" s="225">
        <v>56</v>
      </c>
      <c r="E232" s="226" t="s">
        <v>580</v>
      </c>
    </row>
    <row r="233" spans="1:5">
      <c r="A233" s="224"/>
      <c r="B233" s="227" t="s">
        <v>585</v>
      </c>
      <c r="C233" s="224" t="s">
        <v>19</v>
      </c>
      <c r="D233" s="225">
        <v>60</v>
      </c>
      <c r="E233" s="226" t="s">
        <v>580</v>
      </c>
    </row>
    <row r="234" spans="1:5">
      <c r="A234" s="224"/>
      <c r="B234" s="227" t="s">
        <v>586</v>
      </c>
      <c r="C234" s="224" t="s">
        <v>19</v>
      </c>
      <c r="D234" s="225">
        <v>63</v>
      </c>
      <c r="E234" s="226" t="s">
        <v>580</v>
      </c>
    </row>
    <row r="235" spans="1:5">
      <c r="A235" s="224"/>
      <c r="B235" s="227" t="s">
        <v>587</v>
      </c>
      <c r="C235" s="224" t="s">
        <v>19</v>
      </c>
      <c r="D235" s="225">
        <v>68</v>
      </c>
      <c r="E235" s="226" t="s">
        <v>580</v>
      </c>
    </row>
    <row r="236" spans="1:5">
      <c r="A236" s="224"/>
      <c r="B236" s="227" t="s">
        <v>588</v>
      </c>
      <c r="C236" s="224" t="s">
        <v>19</v>
      </c>
      <c r="D236" s="225">
        <v>78</v>
      </c>
      <c r="E236" s="226" t="s">
        <v>580</v>
      </c>
    </row>
    <row r="237" spans="1:5">
      <c r="A237" s="224"/>
      <c r="B237" s="227" t="s">
        <v>589</v>
      </c>
      <c r="C237" s="224" t="s">
        <v>19</v>
      </c>
      <c r="D237" s="225">
        <v>80</v>
      </c>
      <c r="E237" s="226" t="s">
        <v>580</v>
      </c>
    </row>
    <row r="238" spans="1:5">
      <c r="A238" s="224"/>
      <c r="B238" s="227" t="s">
        <v>590</v>
      </c>
      <c r="C238" s="224" t="s">
        <v>19</v>
      </c>
      <c r="D238" s="225">
        <v>86</v>
      </c>
      <c r="E238" s="226" t="s">
        <v>580</v>
      </c>
    </row>
    <row r="239" spans="1:5">
      <c r="A239" s="224"/>
      <c r="B239" s="227" t="s">
        <v>591</v>
      </c>
      <c r="C239" s="224" t="s">
        <v>19</v>
      </c>
      <c r="D239" s="225">
        <v>98</v>
      </c>
      <c r="E239" s="226" t="s">
        <v>580</v>
      </c>
    </row>
    <row r="240" spans="1:5">
      <c r="A240" s="224"/>
      <c r="B240" s="227" t="s">
        <v>592</v>
      </c>
      <c r="C240" s="224" t="s">
        <v>19</v>
      </c>
      <c r="D240" s="225">
        <v>84</v>
      </c>
      <c r="E240" s="226" t="s">
        <v>580</v>
      </c>
    </row>
    <row r="241" spans="1:5">
      <c r="A241" s="224"/>
      <c r="B241" s="227" t="s">
        <v>593</v>
      </c>
      <c r="C241" s="224" t="s">
        <v>19</v>
      </c>
      <c r="D241" s="225">
        <v>153</v>
      </c>
      <c r="E241" s="226" t="s">
        <v>580</v>
      </c>
    </row>
    <row r="242" spans="1:5">
      <c r="A242" s="224"/>
      <c r="B242" s="227" t="s">
        <v>594</v>
      </c>
      <c r="C242" s="224" t="s">
        <v>19</v>
      </c>
      <c r="D242" s="225">
        <v>106</v>
      </c>
      <c r="E242" s="226" t="s">
        <v>595</v>
      </c>
    </row>
    <row r="243" spans="1:5">
      <c r="A243" s="224"/>
      <c r="B243" s="227"/>
      <c r="C243" s="224" t="s">
        <v>19</v>
      </c>
      <c r="D243" s="225">
        <v>110</v>
      </c>
      <c r="E243" s="226" t="s">
        <v>596</v>
      </c>
    </row>
    <row r="244" spans="1:5">
      <c r="A244" s="224"/>
      <c r="B244" s="227"/>
      <c r="C244" s="224" t="s">
        <v>19</v>
      </c>
      <c r="D244" s="225">
        <v>89</v>
      </c>
      <c r="E244" s="226" t="s">
        <v>597</v>
      </c>
    </row>
    <row r="245" spans="1:5">
      <c r="A245" s="224"/>
      <c r="B245" s="227" t="s">
        <v>598</v>
      </c>
      <c r="C245" s="224" t="s">
        <v>19</v>
      </c>
      <c r="D245" s="225">
        <v>100</v>
      </c>
      <c r="E245" s="226" t="s">
        <v>599</v>
      </c>
    </row>
    <row r="246" spans="1:5">
      <c r="A246" s="224"/>
      <c r="B246" s="227"/>
      <c r="C246" s="224" t="s">
        <v>19</v>
      </c>
      <c r="D246" s="225">
        <v>105</v>
      </c>
      <c r="E246" s="226" t="s">
        <v>597</v>
      </c>
    </row>
    <row r="247" spans="1:5">
      <c r="A247" s="224"/>
      <c r="B247" s="227" t="s">
        <v>600</v>
      </c>
      <c r="C247" s="224" t="s">
        <v>19</v>
      </c>
      <c r="D247" s="225">
        <v>150</v>
      </c>
      <c r="E247" s="226" t="s">
        <v>601</v>
      </c>
    </row>
    <row r="248" spans="1:5">
      <c r="A248" s="224"/>
      <c r="B248" s="227"/>
      <c r="C248" s="224" t="s">
        <v>19</v>
      </c>
      <c r="D248" s="225">
        <v>200</v>
      </c>
      <c r="E248" s="226" t="s">
        <v>602</v>
      </c>
    </row>
    <row r="249" spans="1:5">
      <c r="A249" s="224"/>
      <c r="B249" s="227"/>
      <c r="C249" s="224" t="s">
        <v>19</v>
      </c>
      <c r="D249" s="225">
        <v>240</v>
      </c>
      <c r="E249" s="226" t="s">
        <v>603</v>
      </c>
    </row>
    <row r="250" spans="1:5">
      <c r="A250" s="224"/>
      <c r="B250" s="227" t="s">
        <v>604</v>
      </c>
      <c r="C250" s="224" t="s">
        <v>44</v>
      </c>
      <c r="D250" s="225">
        <v>44</v>
      </c>
      <c r="E250" s="226" t="s">
        <v>605</v>
      </c>
    </row>
    <row r="251" spans="1:5">
      <c r="A251" s="224"/>
      <c r="B251" s="227" t="s">
        <v>606</v>
      </c>
      <c r="C251" s="224" t="s">
        <v>44</v>
      </c>
      <c r="D251" s="225">
        <v>62</v>
      </c>
      <c r="E251" s="226" t="s">
        <v>605</v>
      </c>
    </row>
    <row r="252" spans="1:5">
      <c r="A252" s="224"/>
      <c r="B252" s="227" t="s">
        <v>607</v>
      </c>
      <c r="C252" s="224" t="s">
        <v>44</v>
      </c>
      <c r="D252" s="225">
        <v>78</v>
      </c>
      <c r="E252" s="226" t="s">
        <v>605</v>
      </c>
    </row>
    <row r="253" spans="1:5">
      <c r="A253" s="224"/>
      <c r="B253" s="227" t="s">
        <v>608</v>
      </c>
      <c r="C253" s="224"/>
      <c r="D253" s="225"/>
      <c r="E253" s="226"/>
    </row>
    <row r="254" spans="1:5">
      <c r="A254" s="224" t="s">
        <v>609</v>
      </c>
      <c r="B254" s="227" t="s">
        <v>610</v>
      </c>
      <c r="C254" s="224"/>
      <c r="D254" s="225"/>
      <c r="E254" s="226"/>
    </row>
    <row r="255" spans="1:5">
      <c r="A255" s="224"/>
      <c r="B255" s="227" t="s">
        <v>579</v>
      </c>
      <c r="C255" s="224" t="s">
        <v>19</v>
      </c>
      <c r="D255" s="225">
        <v>78</v>
      </c>
      <c r="E255" s="226"/>
    </row>
    <row r="256" spans="1:5">
      <c r="A256" s="224"/>
      <c r="B256" s="227" t="s">
        <v>589</v>
      </c>
      <c r="C256" s="224" t="s">
        <v>19</v>
      </c>
      <c r="D256" s="225">
        <v>65</v>
      </c>
      <c r="E256" s="226"/>
    </row>
    <row r="257" spans="1:5">
      <c r="A257" s="224"/>
      <c r="B257" s="227" t="s">
        <v>590</v>
      </c>
      <c r="C257" s="224" t="s">
        <v>19</v>
      </c>
      <c r="D257" s="225">
        <v>73</v>
      </c>
      <c r="E257" s="226"/>
    </row>
    <row r="258" spans="1:5">
      <c r="A258" s="224"/>
      <c r="B258" s="227" t="s">
        <v>591</v>
      </c>
      <c r="C258" s="224" t="s">
        <v>19</v>
      </c>
      <c r="D258" s="225">
        <v>91</v>
      </c>
      <c r="E258" s="226"/>
    </row>
    <row r="259" spans="1:5">
      <c r="A259" s="224"/>
      <c r="B259" s="227" t="s">
        <v>584</v>
      </c>
      <c r="C259" s="224" t="s">
        <v>19</v>
      </c>
      <c r="D259" s="225">
        <v>53</v>
      </c>
      <c r="E259" s="226"/>
    </row>
    <row r="260" spans="1:5">
      <c r="A260" s="224"/>
      <c r="B260" s="227" t="s">
        <v>585</v>
      </c>
      <c r="C260" s="224" t="s">
        <v>19</v>
      </c>
      <c r="D260" s="225">
        <v>56</v>
      </c>
      <c r="E260" s="226"/>
    </row>
    <row r="261" spans="1:5">
      <c r="A261" s="224"/>
      <c r="B261" s="227" t="s">
        <v>586</v>
      </c>
      <c r="C261" s="224" t="s">
        <v>19</v>
      </c>
      <c r="D261" s="225">
        <v>61</v>
      </c>
      <c r="E261" s="226"/>
    </row>
    <row r="262" spans="1:5">
      <c r="A262" s="224"/>
      <c r="B262" s="227" t="s">
        <v>587</v>
      </c>
      <c r="C262" s="224" t="s">
        <v>19</v>
      </c>
      <c r="D262" s="225">
        <v>66</v>
      </c>
      <c r="E262" s="226"/>
    </row>
    <row r="263" spans="1:5">
      <c r="A263" s="224"/>
      <c r="B263" s="227" t="s">
        <v>588</v>
      </c>
      <c r="C263" s="224" t="s">
        <v>19</v>
      </c>
      <c r="D263" s="225">
        <v>75</v>
      </c>
      <c r="E263" s="226"/>
    </row>
    <row r="264" spans="1:5">
      <c r="A264" s="224" t="s">
        <v>611</v>
      </c>
      <c r="B264" s="227" t="s">
        <v>612</v>
      </c>
      <c r="C264" s="224"/>
      <c r="D264" s="225"/>
      <c r="E264" s="226"/>
    </row>
    <row r="265" spans="1:5">
      <c r="A265" s="224"/>
      <c r="B265" s="227" t="s">
        <v>613</v>
      </c>
      <c r="C265" s="224" t="s">
        <v>19</v>
      </c>
      <c r="D265" s="225">
        <v>100</v>
      </c>
      <c r="E265" s="226" t="s">
        <v>614</v>
      </c>
    </row>
    <row r="266" spans="1:5">
      <c r="A266" s="224"/>
      <c r="B266" s="227" t="s">
        <v>615</v>
      </c>
      <c r="C266" s="224" t="s">
        <v>19</v>
      </c>
      <c r="D266" s="225">
        <v>115</v>
      </c>
      <c r="E266" s="226" t="s">
        <v>614</v>
      </c>
    </row>
    <row r="267" spans="1:5">
      <c r="A267" s="224"/>
      <c r="B267" s="227" t="s">
        <v>616</v>
      </c>
      <c r="C267" s="224" t="s">
        <v>19</v>
      </c>
      <c r="D267" s="225">
        <v>82</v>
      </c>
      <c r="E267" s="226" t="s">
        <v>617</v>
      </c>
    </row>
    <row r="268" spans="1:5">
      <c r="A268" s="224"/>
      <c r="B268" s="227"/>
      <c r="C268" s="224" t="s">
        <v>19</v>
      </c>
      <c r="D268" s="225">
        <v>95</v>
      </c>
      <c r="E268" s="226" t="s">
        <v>618</v>
      </c>
    </row>
    <row r="269" spans="1:5">
      <c r="A269" s="224"/>
      <c r="B269" s="227" t="s">
        <v>619</v>
      </c>
      <c r="C269" s="224" t="s">
        <v>19</v>
      </c>
      <c r="D269" s="225">
        <v>113</v>
      </c>
      <c r="E269" s="226" t="s">
        <v>620</v>
      </c>
    </row>
    <row r="270" spans="1:5">
      <c r="A270" s="224"/>
      <c r="B270" s="227" t="s">
        <v>621</v>
      </c>
      <c r="C270" s="224" t="s">
        <v>19</v>
      </c>
      <c r="D270" s="225">
        <v>70</v>
      </c>
      <c r="E270" s="226" t="s">
        <v>622</v>
      </c>
    </row>
    <row r="271" spans="1:5">
      <c r="A271" s="224"/>
      <c r="B271" s="227" t="s">
        <v>623</v>
      </c>
      <c r="C271" s="224" t="s">
        <v>19</v>
      </c>
      <c r="D271" s="225">
        <v>87</v>
      </c>
      <c r="E271" s="226" t="s">
        <v>624</v>
      </c>
    </row>
    <row r="272" spans="1:5">
      <c r="A272" s="224"/>
      <c r="B272" s="227" t="s">
        <v>625</v>
      </c>
      <c r="C272" s="224" t="s">
        <v>19</v>
      </c>
      <c r="D272" s="225">
        <v>30</v>
      </c>
      <c r="E272" s="226" t="s">
        <v>626</v>
      </c>
    </row>
    <row r="273" spans="1:5">
      <c r="A273" s="224"/>
      <c r="B273" s="227" t="s">
        <v>627</v>
      </c>
      <c r="C273" s="224" t="s">
        <v>19</v>
      </c>
      <c r="D273" s="225">
        <v>100</v>
      </c>
      <c r="E273" s="226" t="s">
        <v>620</v>
      </c>
    </row>
    <row r="274" spans="1:5">
      <c r="A274" s="224"/>
      <c r="B274" s="227" t="s">
        <v>628</v>
      </c>
      <c r="C274" s="224" t="s">
        <v>19</v>
      </c>
      <c r="D274" s="225">
        <v>113</v>
      </c>
      <c r="E274" s="226" t="s">
        <v>620</v>
      </c>
    </row>
    <row r="275" spans="1:5">
      <c r="A275" s="224"/>
      <c r="B275" s="227" t="s">
        <v>629</v>
      </c>
      <c r="C275" s="224" t="s">
        <v>19</v>
      </c>
      <c r="D275" s="225">
        <v>82</v>
      </c>
      <c r="E275" s="226" t="s">
        <v>630</v>
      </c>
    </row>
    <row r="276" spans="1:5">
      <c r="A276" s="224"/>
      <c r="B276" s="227"/>
      <c r="C276" s="224" t="s">
        <v>19</v>
      </c>
      <c r="D276" s="225">
        <v>94</v>
      </c>
      <c r="E276" s="226" t="s">
        <v>631</v>
      </c>
    </row>
    <row r="277" spans="1:5">
      <c r="A277" s="224"/>
      <c r="B277" s="227"/>
      <c r="C277" s="224" t="s">
        <v>19</v>
      </c>
      <c r="D277" s="225">
        <v>106</v>
      </c>
      <c r="E277" s="226" t="s">
        <v>632</v>
      </c>
    </row>
    <row r="278" spans="1:5">
      <c r="A278" s="224" t="s">
        <v>633</v>
      </c>
      <c r="B278" s="227" t="s">
        <v>634</v>
      </c>
      <c r="C278" s="224"/>
      <c r="D278" s="225"/>
      <c r="E278" s="226"/>
    </row>
    <row r="279" spans="1:5">
      <c r="A279" s="224"/>
      <c r="B279" s="227" t="s">
        <v>635</v>
      </c>
      <c r="C279" s="224" t="s">
        <v>19</v>
      </c>
      <c r="D279" s="225">
        <v>174</v>
      </c>
      <c r="E279" s="226" t="s">
        <v>636</v>
      </c>
    </row>
    <row r="280" spans="1:5">
      <c r="A280" s="224"/>
      <c r="B280" s="227"/>
      <c r="C280" s="224" t="s">
        <v>19</v>
      </c>
      <c r="D280" s="225">
        <v>217</v>
      </c>
      <c r="E280" s="226" t="s">
        <v>637</v>
      </c>
    </row>
    <row r="281" spans="1:5">
      <c r="A281" s="224"/>
      <c r="B281" s="227" t="s">
        <v>638</v>
      </c>
      <c r="C281" s="224" t="s">
        <v>19</v>
      </c>
      <c r="D281" s="225">
        <v>166</v>
      </c>
      <c r="E281" s="226" t="s">
        <v>639</v>
      </c>
    </row>
    <row r="282" spans="1:5">
      <c r="A282" s="224"/>
      <c r="B282" s="227"/>
      <c r="C282" s="224" t="s">
        <v>19</v>
      </c>
      <c r="D282" s="225">
        <v>183</v>
      </c>
      <c r="E282" s="226" t="s">
        <v>640</v>
      </c>
    </row>
    <row r="283" spans="1:5">
      <c r="A283" s="224"/>
      <c r="B283" s="227" t="s">
        <v>641</v>
      </c>
      <c r="C283" s="224" t="s">
        <v>19</v>
      </c>
      <c r="D283" s="225">
        <v>166</v>
      </c>
      <c r="E283" s="226" t="s">
        <v>642</v>
      </c>
    </row>
    <row r="284" spans="1:5">
      <c r="A284" s="224"/>
      <c r="B284" s="227"/>
      <c r="C284" s="224" t="s">
        <v>19</v>
      </c>
      <c r="D284" s="225">
        <v>181</v>
      </c>
      <c r="E284" s="226" t="s">
        <v>643</v>
      </c>
    </row>
    <row r="285" spans="1:5">
      <c r="A285" s="224"/>
      <c r="B285" s="227"/>
      <c r="C285" s="224" t="s">
        <v>19</v>
      </c>
      <c r="D285" s="225">
        <v>201</v>
      </c>
      <c r="E285" s="226" t="s">
        <v>644</v>
      </c>
    </row>
    <row r="286" spans="1:5">
      <c r="A286" s="224"/>
      <c r="B286" s="227" t="s">
        <v>645</v>
      </c>
      <c r="C286" s="224" t="s">
        <v>19</v>
      </c>
      <c r="D286" s="225">
        <v>201</v>
      </c>
      <c r="E286" s="226" t="s">
        <v>646</v>
      </c>
    </row>
    <row r="287" spans="1:5">
      <c r="A287" s="224"/>
      <c r="B287" s="227"/>
      <c r="C287" s="224"/>
      <c r="D287" s="225"/>
      <c r="E287" s="226" t="s">
        <v>647</v>
      </c>
    </row>
    <row r="288" spans="1:5">
      <c r="A288" s="224"/>
      <c r="B288" s="227" t="s">
        <v>648</v>
      </c>
      <c r="C288" s="224" t="s">
        <v>19</v>
      </c>
      <c r="D288" s="225">
        <v>174</v>
      </c>
      <c r="E288" s="226" t="s">
        <v>649</v>
      </c>
    </row>
    <row r="289" spans="1:5">
      <c r="A289" s="224"/>
      <c r="B289" s="227"/>
      <c r="C289" s="224" t="s">
        <v>19</v>
      </c>
      <c r="D289" s="225">
        <v>189</v>
      </c>
      <c r="E289" s="226" t="s">
        <v>650</v>
      </c>
    </row>
    <row r="290" spans="1:5">
      <c r="A290" s="224"/>
      <c r="B290" s="227" t="s">
        <v>651</v>
      </c>
      <c r="C290" s="224" t="s">
        <v>19</v>
      </c>
      <c r="D290" s="225">
        <v>232</v>
      </c>
      <c r="E290" s="226" t="s">
        <v>652</v>
      </c>
    </row>
    <row r="291" spans="1:5">
      <c r="A291" s="224"/>
      <c r="B291" s="227" t="s">
        <v>653</v>
      </c>
      <c r="C291" s="224" t="s">
        <v>19</v>
      </c>
      <c r="D291" s="225">
        <v>220</v>
      </c>
      <c r="E291" s="226" t="s">
        <v>654</v>
      </c>
    </row>
    <row r="292" spans="1:5">
      <c r="A292" s="224"/>
      <c r="B292" s="227" t="s">
        <v>655</v>
      </c>
      <c r="C292" s="224" t="s">
        <v>19</v>
      </c>
      <c r="D292" s="225">
        <v>203</v>
      </c>
      <c r="E292" s="226" t="s">
        <v>656</v>
      </c>
    </row>
    <row r="293" spans="1:5">
      <c r="A293" s="224"/>
      <c r="B293" s="227" t="s">
        <v>657</v>
      </c>
      <c r="C293" s="224" t="s">
        <v>19</v>
      </c>
      <c r="D293" s="225">
        <v>265</v>
      </c>
      <c r="E293" s="226" t="s">
        <v>658</v>
      </c>
    </row>
    <row r="294" spans="1:5">
      <c r="A294" s="224"/>
      <c r="B294" s="227"/>
      <c r="C294" s="224" t="s">
        <v>19</v>
      </c>
      <c r="D294" s="225">
        <v>302</v>
      </c>
      <c r="E294" s="226" t="s">
        <v>659</v>
      </c>
    </row>
    <row r="295" spans="1:5">
      <c r="A295" s="224"/>
      <c r="B295" s="227" t="s">
        <v>660</v>
      </c>
      <c r="C295" s="224" t="s">
        <v>19</v>
      </c>
      <c r="D295" s="225">
        <v>450</v>
      </c>
      <c r="E295" s="226" t="s">
        <v>661</v>
      </c>
    </row>
    <row r="296" spans="1:5">
      <c r="A296" s="224"/>
      <c r="B296" s="227" t="s">
        <v>662</v>
      </c>
      <c r="C296" s="224" t="s">
        <v>19</v>
      </c>
      <c r="D296" s="225">
        <v>248</v>
      </c>
      <c r="E296" s="226" t="s">
        <v>663</v>
      </c>
    </row>
    <row r="297" spans="1:5">
      <c r="A297" s="224"/>
      <c r="B297" s="227"/>
      <c r="C297" s="224" t="s">
        <v>19</v>
      </c>
      <c r="D297" s="225">
        <v>210</v>
      </c>
      <c r="E297" s="226" t="s">
        <v>664</v>
      </c>
    </row>
    <row r="298" spans="1:5">
      <c r="A298" s="224"/>
      <c r="B298" s="227" t="s">
        <v>665</v>
      </c>
      <c r="C298" s="224" t="s">
        <v>19</v>
      </c>
      <c r="D298" s="225">
        <v>121</v>
      </c>
      <c r="E298" s="226" t="s">
        <v>666</v>
      </c>
    </row>
    <row r="299" spans="1:5">
      <c r="A299" s="224"/>
      <c r="B299" s="227"/>
      <c r="C299" s="224" t="s">
        <v>19</v>
      </c>
      <c r="D299" s="225">
        <v>138</v>
      </c>
      <c r="E299" s="226" t="s">
        <v>667</v>
      </c>
    </row>
    <row r="300" spans="1:5">
      <c r="A300" s="224"/>
      <c r="B300" s="227" t="s">
        <v>668</v>
      </c>
      <c r="C300" s="224" t="s">
        <v>19</v>
      </c>
      <c r="D300" s="225">
        <v>161</v>
      </c>
      <c r="E300" s="226" t="s">
        <v>669</v>
      </c>
    </row>
    <row r="301" spans="1:5">
      <c r="A301" s="224"/>
      <c r="B301" s="227"/>
      <c r="C301" s="224" t="s">
        <v>19</v>
      </c>
      <c r="D301" s="225">
        <v>186</v>
      </c>
      <c r="E301" s="226" t="s">
        <v>670</v>
      </c>
    </row>
    <row r="302" spans="1:5">
      <c r="A302" s="224"/>
      <c r="B302" s="227" t="s">
        <v>671</v>
      </c>
      <c r="C302" s="224" t="s">
        <v>21</v>
      </c>
      <c r="D302" s="225">
        <v>60</v>
      </c>
      <c r="E302" s="226" t="s">
        <v>672</v>
      </c>
    </row>
    <row r="303" spans="1:5">
      <c r="A303" s="224"/>
      <c r="B303" s="227"/>
      <c r="C303" s="224" t="s">
        <v>21</v>
      </c>
      <c r="D303" s="225">
        <v>80</v>
      </c>
      <c r="E303" s="226" t="s">
        <v>673</v>
      </c>
    </row>
    <row r="304" spans="1:5">
      <c r="A304" s="224"/>
      <c r="B304" s="227"/>
      <c r="C304" s="224" t="s">
        <v>21</v>
      </c>
      <c r="D304" s="225">
        <v>100</v>
      </c>
      <c r="E304" s="226" t="s">
        <v>674</v>
      </c>
    </row>
    <row r="305" spans="1:5">
      <c r="A305" s="224" t="s">
        <v>675</v>
      </c>
      <c r="B305" s="227" t="s">
        <v>676</v>
      </c>
      <c r="C305" s="224"/>
      <c r="D305" s="225"/>
      <c r="E305" s="226"/>
    </row>
    <row r="306" spans="1:5">
      <c r="A306" s="224" t="s">
        <v>677</v>
      </c>
      <c r="B306" s="227" t="s">
        <v>678</v>
      </c>
      <c r="C306" s="224" t="s">
        <v>19</v>
      </c>
      <c r="D306" s="225">
        <v>140</v>
      </c>
      <c r="E306" s="226" t="s">
        <v>545</v>
      </c>
    </row>
    <row r="307" spans="1:5">
      <c r="A307" s="224"/>
      <c r="B307" s="227"/>
      <c r="C307" s="224" t="s">
        <v>19</v>
      </c>
      <c r="D307" s="225">
        <v>154</v>
      </c>
      <c r="E307" s="226" t="s">
        <v>679</v>
      </c>
    </row>
    <row r="308" spans="1:5">
      <c r="A308" s="224"/>
      <c r="B308" s="227"/>
      <c r="C308" s="224" t="s">
        <v>19</v>
      </c>
      <c r="D308" s="225">
        <v>197</v>
      </c>
      <c r="E308" s="226" t="s">
        <v>680</v>
      </c>
    </row>
    <row r="309" spans="1:5">
      <c r="A309" s="224" t="s">
        <v>681</v>
      </c>
      <c r="B309" s="227" t="s">
        <v>682</v>
      </c>
      <c r="C309" s="224" t="s">
        <v>19</v>
      </c>
      <c r="D309" s="225">
        <v>221</v>
      </c>
      <c r="E309" s="226" t="s">
        <v>545</v>
      </c>
    </row>
    <row r="310" spans="1:5">
      <c r="A310" s="224"/>
      <c r="B310" s="227"/>
      <c r="C310" s="224" t="s">
        <v>19</v>
      </c>
      <c r="D310" s="225">
        <v>240</v>
      </c>
      <c r="E310" s="226" t="s">
        <v>679</v>
      </c>
    </row>
    <row r="311" spans="1:5">
      <c r="A311" s="224"/>
      <c r="B311" s="227"/>
      <c r="C311" s="224" t="s">
        <v>19</v>
      </c>
      <c r="D311" s="225">
        <v>304</v>
      </c>
      <c r="E311" s="226" t="s">
        <v>680</v>
      </c>
    </row>
    <row r="312" spans="1:5">
      <c r="A312" s="224" t="s">
        <v>683</v>
      </c>
      <c r="B312" s="227" t="s">
        <v>684</v>
      </c>
      <c r="C312" s="224" t="s">
        <v>19</v>
      </c>
      <c r="D312" s="225">
        <v>69</v>
      </c>
      <c r="E312" s="226" t="s">
        <v>685</v>
      </c>
    </row>
    <row r="313" spans="1:5">
      <c r="A313" s="224"/>
      <c r="B313" s="227"/>
      <c r="C313" s="224" t="s">
        <v>19</v>
      </c>
      <c r="D313" s="225">
        <v>96</v>
      </c>
      <c r="E313" s="226" t="s">
        <v>686</v>
      </c>
    </row>
    <row r="314" spans="1:5">
      <c r="A314" s="224" t="s">
        <v>687</v>
      </c>
      <c r="B314" s="227" t="s">
        <v>688</v>
      </c>
      <c r="C314" s="224" t="s">
        <v>44</v>
      </c>
      <c r="D314" s="225">
        <v>41</v>
      </c>
      <c r="E314" s="226" t="s">
        <v>569</v>
      </c>
    </row>
    <row r="315" spans="1:5">
      <c r="A315" s="224" t="s">
        <v>689</v>
      </c>
      <c r="B315" s="227" t="s">
        <v>690</v>
      </c>
      <c r="C315" s="224" t="s">
        <v>44</v>
      </c>
      <c r="D315" s="225">
        <v>38</v>
      </c>
      <c r="E315" s="226" t="s">
        <v>571</v>
      </c>
    </row>
    <row r="316" spans="1:5">
      <c r="A316" s="224" t="s">
        <v>691</v>
      </c>
      <c r="B316" s="227" t="s">
        <v>692</v>
      </c>
      <c r="C316" s="224"/>
      <c r="D316" s="225"/>
      <c r="E316" s="226"/>
    </row>
    <row r="317" spans="1:5">
      <c r="A317" s="224"/>
      <c r="B317" s="227" t="s">
        <v>693</v>
      </c>
      <c r="C317" s="224" t="s">
        <v>19</v>
      </c>
      <c r="D317" s="225">
        <v>69</v>
      </c>
      <c r="E317" s="226" t="s">
        <v>694</v>
      </c>
    </row>
    <row r="318" spans="1:5">
      <c r="A318" s="224"/>
      <c r="B318" s="227" t="s">
        <v>695</v>
      </c>
      <c r="C318" s="224" t="s">
        <v>19</v>
      </c>
      <c r="D318" s="225">
        <v>88</v>
      </c>
      <c r="E318" s="226" t="s">
        <v>696</v>
      </c>
    </row>
    <row r="319" spans="1:5">
      <c r="A319" s="224"/>
      <c r="B319" s="227"/>
      <c r="C319" s="224" t="s">
        <v>19</v>
      </c>
      <c r="D319" s="225">
        <v>121</v>
      </c>
      <c r="E319" s="226" t="s">
        <v>697</v>
      </c>
    </row>
    <row r="320" spans="1:5">
      <c r="A320" s="224" t="s">
        <v>698</v>
      </c>
      <c r="B320" s="227" t="s">
        <v>699</v>
      </c>
      <c r="C320" s="224" t="s">
        <v>19</v>
      </c>
      <c r="D320" s="225">
        <v>108</v>
      </c>
      <c r="E320" s="226" t="s">
        <v>694</v>
      </c>
    </row>
    <row r="321" spans="1:5">
      <c r="A321" s="224"/>
      <c r="B321" s="227" t="s">
        <v>695</v>
      </c>
      <c r="C321" s="224" t="s">
        <v>19</v>
      </c>
      <c r="D321" s="225">
        <v>128</v>
      </c>
      <c r="E321" s="226" t="s">
        <v>696</v>
      </c>
    </row>
    <row r="322" spans="1:5">
      <c r="A322" s="224" t="s">
        <v>700</v>
      </c>
      <c r="B322" s="227" t="s">
        <v>701</v>
      </c>
      <c r="C322" s="224" t="s">
        <v>19</v>
      </c>
      <c r="D322" s="225">
        <v>89</v>
      </c>
      <c r="E322" s="226" t="s">
        <v>694</v>
      </c>
    </row>
    <row r="323" spans="1:5">
      <c r="A323" s="224"/>
      <c r="B323" s="227" t="s">
        <v>695</v>
      </c>
      <c r="C323" s="224" t="s">
        <v>19</v>
      </c>
      <c r="D323" s="225">
        <v>108</v>
      </c>
      <c r="E323" s="226" t="s">
        <v>696</v>
      </c>
    </row>
    <row r="324" spans="1:5">
      <c r="A324" s="224"/>
      <c r="B324" s="227"/>
      <c r="C324" s="224" t="s">
        <v>19</v>
      </c>
      <c r="D324" s="225">
        <v>128</v>
      </c>
      <c r="E324" s="226" t="s">
        <v>697</v>
      </c>
    </row>
    <row r="325" spans="1:5">
      <c r="A325" s="224" t="s">
        <v>702</v>
      </c>
      <c r="B325" s="227" t="s">
        <v>703</v>
      </c>
      <c r="C325" s="224" t="s">
        <v>19</v>
      </c>
      <c r="D325" s="225">
        <v>140</v>
      </c>
      <c r="E325" s="226" t="s">
        <v>694</v>
      </c>
    </row>
    <row r="326" spans="1:5">
      <c r="A326" s="224"/>
      <c r="B326" s="227" t="s">
        <v>695</v>
      </c>
      <c r="C326" s="224" t="s">
        <v>19</v>
      </c>
      <c r="D326" s="225">
        <v>154</v>
      </c>
      <c r="E326" s="226" t="s">
        <v>696</v>
      </c>
    </row>
    <row r="327" spans="1:5">
      <c r="A327" s="224" t="s">
        <v>704</v>
      </c>
      <c r="B327" s="227" t="s">
        <v>705</v>
      </c>
      <c r="C327" s="224"/>
      <c r="D327" s="225"/>
      <c r="E327" s="226"/>
    </row>
    <row r="328" spans="1:5">
      <c r="A328" s="224"/>
      <c r="B328" s="227" t="s">
        <v>706</v>
      </c>
      <c r="C328" s="224" t="s">
        <v>19</v>
      </c>
      <c r="D328" s="225">
        <v>130</v>
      </c>
      <c r="E328" s="226" t="s">
        <v>707</v>
      </c>
    </row>
    <row r="329" spans="1:5">
      <c r="A329" s="224"/>
      <c r="B329" s="227" t="s">
        <v>708</v>
      </c>
      <c r="C329" s="224" t="s">
        <v>19</v>
      </c>
      <c r="D329" s="225">
        <v>100</v>
      </c>
      <c r="E329" s="226" t="s">
        <v>707</v>
      </c>
    </row>
    <row r="330" spans="1:5">
      <c r="A330" s="224"/>
      <c r="B330" s="227" t="s">
        <v>709</v>
      </c>
      <c r="C330" s="224" t="s">
        <v>19</v>
      </c>
      <c r="D330" s="225">
        <v>120</v>
      </c>
      <c r="E330" s="226" t="s">
        <v>707</v>
      </c>
    </row>
    <row r="331" spans="1:5">
      <c r="A331" s="224"/>
      <c r="B331" s="227" t="s">
        <v>710</v>
      </c>
      <c r="C331" s="224" t="s">
        <v>19</v>
      </c>
      <c r="D331" s="225">
        <v>95</v>
      </c>
      <c r="E331" s="226" t="s">
        <v>707</v>
      </c>
    </row>
    <row r="332" spans="1:5">
      <c r="A332" s="224"/>
      <c r="B332" s="227"/>
      <c r="C332" s="224"/>
      <c r="D332" s="225"/>
      <c r="E332" s="226"/>
    </row>
    <row r="333" spans="1:5">
      <c r="A333" s="222">
        <v>2.4</v>
      </c>
      <c r="B333" s="223" t="s">
        <v>711</v>
      </c>
      <c r="C333" s="224"/>
      <c r="D333" s="225"/>
      <c r="E333" s="226"/>
    </row>
    <row r="334" spans="1:5">
      <c r="A334" s="224" t="s">
        <v>712</v>
      </c>
      <c r="B334" s="227" t="s">
        <v>713</v>
      </c>
      <c r="C334" s="224"/>
      <c r="D334" s="225"/>
      <c r="E334" s="226"/>
    </row>
    <row r="335" spans="1:5">
      <c r="A335" s="224"/>
      <c r="B335" s="227" t="s">
        <v>714</v>
      </c>
      <c r="C335" s="224" t="s">
        <v>19</v>
      </c>
      <c r="D335" s="225">
        <v>61</v>
      </c>
      <c r="E335" s="226"/>
    </row>
    <row r="336" spans="1:5">
      <c r="A336" s="224"/>
      <c r="B336" s="227" t="s">
        <v>715</v>
      </c>
      <c r="C336" s="224" t="s">
        <v>19</v>
      </c>
      <c r="D336" s="225">
        <v>82</v>
      </c>
      <c r="E336" s="226"/>
    </row>
    <row r="337" spans="1:5">
      <c r="A337" s="224"/>
      <c r="B337" s="227" t="s">
        <v>716</v>
      </c>
      <c r="C337" s="224" t="s">
        <v>19</v>
      </c>
      <c r="D337" s="225">
        <v>30</v>
      </c>
      <c r="E337" s="226" t="s">
        <v>717</v>
      </c>
    </row>
    <row r="338" spans="1:5">
      <c r="A338" s="224"/>
      <c r="B338" s="227" t="s">
        <v>718</v>
      </c>
      <c r="C338" s="224" t="s">
        <v>19</v>
      </c>
      <c r="D338" s="225">
        <v>40</v>
      </c>
      <c r="E338" s="226" t="s">
        <v>717</v>
      </c>
    </row>
    <row r="339" spans="1:5">
      <c r="A339" s="224"/>
      <c r="B339" s="227" t="s">
        <v>719</v>
      </c>
      <c r="C339" s="224" t="s">
        <v>19</v>
      </c>
      <c r="D339" s="225">
        <v>45</v>
      </c>
      <c r="E339" s="226" t="s">
        <v>717</v>
      </c>
    </row>
    <row r="340" spans="1:5">
      <c r="A340" s="224" t="s">
        <v>720</v>
      </c>
      <c r="B340" s="227" t="s">
        <v>2063</v>
      </c>
      <c r="C340" s="224" t="s">
        <v>19</v>
      </c>
      <c r="D340" s="225">
        <v>99</v>
      </c>
      <c r="E340" s="226" t="s">
        <v>721</v>
      </c>
    </row>
    <row r="341" spans="1:5">
      <c r="A341" s="224"/>
      <c r="B341" s="227"/>
      <c r="C341" s="224" t="s">
        <v>19</v>
      </c>
      <c r="D341" s="225">
        <v>158</v>
      </c>
      <c r="E341" s="226" t="s">
        <v>722</v>
      </c>
    </row>
    <row r="342" spans="1:5">
      <c r="A342" s="224" t="s">
        <v>723</v>
      </c>
      <c r="B342" s="227" t="s">
        <v>2062</v>
      </c>
      <c r="C342" s="224" t="s">
        <v>19</v>
      </c>
      <c r="D342" s="225">
        <v>153</v>
      </c>
      <c r="E342" s="226" t="s">
        <v>721</v>
      </c>
    </row>
    <row r="343" spans="1:5">
      <c r="A343" s="224"/>
      <c r="B343" s="227"/>
      <c r="C343" s="224" t="s">
        <v>19</v>
      </c>
      <c r="D343" s="225">
        <v>198</v>
      </c>
      <c r="E343" s="226" t="s">
        <v>722</v>
      </c>
    </row>
    <row r="344" spans="1:5">
      <c r="A344" s="224" t="s">
        <v>724</v>
      </c>
      <c r="B344" s="227" t="s">
        <v>725</v>
      </c>
      <c r="C344" s="224" t="s">
        <v>19</v>
      </c>
      <c r="D344" s="225">
        <v>159</v>
      </c>
      <c r="E344" s="226" t="s">
        <v>726</v>
      </c>
    </row>
    <row r="345" spans="1:5">
      <c r="A345" s="224"/>
      <c r="B345" s="227"/>
      <c r="C345" s="224" t="s">
        <v>19</v>
      </c>
      <c r="D345" s="225">
        <v>153</v>
      </c>
      <c r="E345" s="226" t="s">
        <v>727</v>
      </c>
    </row>
    <row r="346" spans="1:5">
      <c r="A346" s="224" t="s">
        <v>728</v>
      </c>
      <c r="B346" s="227" t="s">
        <v>729</v>
      </c>
      <c r="C346" s="224" t="s">
        <v>19</v>
      </c>
      <c r="D346" s="225">
        <v>199</v>
      </c>
      <c r="E346" s="226" t="s">
        <v>730</v>
      </c>
    </row>
    <row r="347" spans="1:5">
      <c r="A347" s="224"/>
      <c r="B347" s="227" t="s">
        <v>731</v>
      </c>
      <c r="C347" s="224"/>
      <c r="D347" s="225"/>
      <c r="E347" s="226" t="s">
        <v>732</v>
      </c>
    </row>
    <row r="348" spans="1:5">
      <c r="A348" s="224" t="s">
        <v>733</v>
      </c>
      <c r="B348" s="227" t="s">
        <v>734</v>
      </c>
      <c r="C348" s="224" t="s">
        <v>19</v>
      </c>
      <c r="D348" s="225">
        <v>193</v>
      </c>
      <c r="E348" s="226" t="s">
        <v>735</v>
      </c>
    </row>
    <row r="349" spans="1:5">
      <c r="A349" s="224"/>
      <c r="B349" s="227"/>
      <c r="C349" s="224" t="s">
        <v>19</v>
      </c>
      <c r="D349" s="225">
        <v>166</v>
      </c>
      <c r="E349" s="226" t="s">
        <v>639</v>
      </c>
    </row>
    <row r="350" spans="1:5">
      <c r="A350" s="224"/>
      <c r="B350" s="227"/>
      <c r="C350" s="224" t="s">
        <v>19</v>
      </c>
      <c r="D350" s="225">
        <v>158</v>
      </c>
      <c r="E350" s="226" t="s">
        <v>736</v>
      </c>
    </row>
    <row r="351" spans="1:5">
      <c r="A351" s="224"/>
      <c r="B351" s="227"/>
      <c r="C351" s="224" t="s">
        <v>19</v>
      </c>
      <c r="D351" s="225">
        <v>174</v>
      </c>
      <c r="E351" s="226" t="s">
        <v>737</v>
      </c>
    </row>
    <row r="352" spans="1:5">
      <c r="A352" s="224" t="s">
        <v>738</v>
      </c>
      <c r="B352" s="227" t="s">
        <v>739</v>
      </c>
      <c r="C352" s="224" t="s">
        <v>19</v>
      </c>
      <c r="D352" s="225">
        <v>201</v>
      </c>
      <c r="E352" s="226" t="s">
        <v>740</v>
      </c>
    </row>
    <row r="353" spans="1:5">
      <c r="A353" s="224"/>
      <c r="B353" s="227" t="s">
        <v>731</v>
      </c>
      <c r="C353" s="224"/>
      <c r="D353" s="225"/>
      <c r="E353" s="226" t="s">
        <v>732</v>
      </c>
    </row>
    <row r="354" spans="1:5">
      <c r="A354" s="224" t="s">
        <v>741</v>
      </c>
      <c r="B354" s="227" t="s">
        <v>742</v>
      </c>
      <c r="C354" s="224" t="s">
        <v>19</v>
      </c>
      <c r="D354" s="225">
        <v>184</v>
      </c>
      <c r="E354" s="226" t="s">
        <v>743</v>
      </c>
    </row>
    <row r="355" spans="1:5">
      <c r="A355" s="224"/>
      <c r="B355" s="227"/>
      <c r="C355" s="224" t="s">
        <v>19</v>
      </c>
      <c r="D355" s="225">
        <v>217</v>
      </c>
      <c r="E355" s="226" t="s">
        <v>744</v>
      </c>
    </row>
    <row r="356" spans="1:5">
      <c r="A356" s="224"/>
      <c r="B356" s="227"/>
      <c r="C356" s="224" t="s">
        <v>19</v>
      </c>
      <c r="D356" s="225">
        <v>222</v>
      </c>
      <c r="E356" s="226" t="s">
        <v>745</v>
      </c>
    </row>
    <row r="357" spans="1:5">
      <c r="A357" s="224" t="s">
        <v>746</v>
      </c>
      <c r="B357" s="227" t="s">
        <v>747</v>
      </c>
      <c r="C357" s="224" t="s">
        <v>19</v>
      </c>
      <c r="D357" s="225">
        <v>174</v>
      </c>
      <c r="E357" s="226" t="s">
        <v>748</v>
      </c>
    </row>
    <row r="358" spans="1:5">
      <c r="A358" s="224"/>
      <c r="B358" s="227"/>
      <c r="C358" s="224" t="s">
        <v>19</v>
      </c>
      <c r="D358" s="225">
        <v>229</v>
      </c>
      <c r="E358" s="226" t="s">
        <v>637</v>
      </c>
    </row>
    <row r="359" spans="1:5">
      <c r="A359" s="224" t="s">
        <v>749</v>
      </c>
      <c r="B359" s="227" t="s">
        <v>750</v>
      </c>
      <c r="C359" s="224" t="s">
        <v>19</v>
      </c>
      <c r="D359" s="225">
        <v>183</v>
      </c>
      <c r="E359" s="226" t="s">
        <v>751</v>
      </c>
    </row>
    <row r="360" spans="1:5">
      <c r="A360" s="224" t="s">
        <v>752</v>
      </c>
      <c r="B360" s="227" t="s">
        <v>753</v>
      </c>
      <c r="C360" s="224" t="s">
        <v>19</v>
      </c>
      <c r="D360" s="225">
        <v>164</v>
      </c>
      <c r="E360" s="226" t="s">
        <v>754</v>
      </c>
    </row>
    <row r="361" spans="1:5">
      <c r="A361" s="224"/>
      <c r="B361" s="227"/>
      <c r="C361" s="224" t="s">
        <v>19</v>
      </c>
      <c r="D361" s="225">
        <v>198</v>
      </c>
      <c r="E361" s="226" t="s">
        <v>755</v>
      </c>
    </row>
    <row r="362" spans="1:5">
      <c r="A362" s="224"/>
      <c r="B362" s="227"/>
      <c r="C362" s="224" t="s">
        <v>19</v>
      </c>
      <c r="D362" s="225">
        <v>220</v>
      </c>
      <c r="E362" s="226" t="s">
        <v>756</v>
      </c>
    </row>
    <row r="363" spans="1:5">
      <c r="A363" s="224"/>
      <c r="B363" s="227"/>
      <c r="C363" s="224" t="s">
        <v>19</v>
      </c>
      <c r="D363" s="225">
        <v>120</v>
      </c>
      <c r="E363" s="226" t="s">
        <v>757</v>
      </c>
    </row>
    <row r="364" spans="1:5">
      <c r="A364" s="224"/>
      <c r="B364" s="227" t="s">
        <v>758</v>
      </c>
      <c r="C364" s="224"/>
      <c r="D364" s="225"/>
      <c r="E364" s="226"/>
    </row>
    <row r="365" spans="1:5">
      <c r="A365" s="224" t="s">
        <v>759</v>
      </c>
      <c r="B365" s="227" t="s">
        <v>760</v>
      </c>
      <c r="C365" s="224" t="s">
        <v>19</v>
      </c>
      <c r="D365" s="225">
        <v>40</v>
      </c>
      <c r="E365" s="226" t="s">
        <v>761</v>
      </c>
    </row>
    <row r="366" spans="1:5">
      <c r="A366" s="224"/>
      <c r="B366" s="227" t="s">
        <v>762</v>
      </c>
      <c r="C366" s="224" t="s">
        <v>19</v>
      </c>
      <c r="D366" s="225">
        <v>50</v>
      </c>
      <c r="E366" s="226" t="s">
        <v>763</v>
      </c>
    </row>
    <row r="367" spans="1:5">
      <c r="A367" s="224"/>
      <c r="B367" s="227"/>
      <c r="C367" s="224" t="s">
        <v>19</v>
      </c>
      <c r="D367" s="225">
        <v>55</v>
      </c>
      <c r="E367" s="226" t="s">
        <v>764</v>
      </c>
    </row>
    <row r="368" spans="1:5">
      <c r="A368" s="224"/>
      <c r="B368" s="227"/>
      <c r="C368" s="224" t="s">
        <v>19</v>
      </c>
      <c r="D368" s="225">
        <v>80</v>
      </c>
      <c r="E368" s="226" t="s">
        <v>765</v>
      </c>
    </row>
    <row r="369" spans="1:5">
      <c r="A369" s="224" t="s">
        <v>766</v>
      </c>
      <c r="B369" s="227" t="s">
        <v>767</v>
      </c>
      <c r="C369" s="224" t="s">
        <v>19</v>
      </c>
      <c r="D369" s="225">
        <v>100</v>
      </c>
      <c r="E369" s="226" t="s">
        <v>768</v>
      </c>
    </row>
    <row r="370" spans="1:5">
      <c r="A370" s="224"/>
      <c r="B370" s="227" t="s">
        <v>762</v>
      </c>
      <c r="C370" s="224" t="s">
        <v>19</v>
      </c>
      <c r="D370" s="225">
        <v>120</v>
      </c>
      <c r="E370" s="226" t="s">
        <v>769</v>
      </c>
    </row>
    <row r="371" spans="1:5">
      <c r="A371" s="224" t="s">
        <v>770</v>
      </c>
      <c r="B371" s="227" t="s">
        <v>771</v>
      </c>
      <c r="C371" s="224" t="s">
        <v>19</v>
      </c>
      <c r="D371" s="225">
        <v>70</v>
      </c>
      <c r="E371" s="226" t="s">
        <v>768</v>
      </c>
    </row>
    <row r="372" spans="1:5">
      <c r="A372" s="224"/>
      <c r="B372" s="227" t="s">
        <v>772</v>
      </c>
      <c r="C372" s="224" t="s">
        <v>19</v>
      </c>
      <c r="D372" s="225">
        <v>90</v>
      </c>
      <c r="E372" s="226" t="s">
        <v>769</v>
      </c>
    </row>
    <row r="373" spans="1:5">
      <c r="A373" s="224" t="s">
        <v>773</v>
      </c>
      <c r="B373" s="227" t="s">
        <v>774</v>
      </c>
      <c r="C373" s="224" t="s">
        <v>19</v>
      </c>
      <c r="D373" s="225">
        <v>80</v>
      </c>
      <c r="E373" s="226" t="s">
        <v>768</v>
      </c>
    </row>
    <row r="374" spans="1:5">
      <c r="A374" s="224"/>
      <c r="B374" s="227"/>
      <c r="C374" s="224" t="s">
        <v>19</v>
      </c>
      <c r="D374" s="225">
        <v>100</v>
      </c>
      <c r="E374" s="226" t="s">
        <v>769</v>
      </c>
    </row>
    <row r="375" spans="1:5">
      <c r="A375" s="224"/>
      <c r="B375" s="227" t="s">
        <v>775</v>
      </c>
      <c r="C375" s="224"/>
      <c r="D375" s="225"/>
      <c r="E375" s="226"/>
    </row>
    <row r="376" spans="1:5">
      <c r="A376" s="224"/>
      <c r="B376" s="227" t="s">
        <v>776</v>
      </c>
      <c r="C376" s="224"/>
      <c r="D376" s="225"/>
      <c r="E376" s="226"/>
    </row>
    <row r="377" spans="1:5">
      <c r="A377" s="224" t="s">
        <v>777</v>
      </c>
      <c r="B377" s="227" t="s">
        <v>778</v>
      </c>
      <c r="C377" s="224"/>
      <c r="D377" s="225"/>
      <c r="E377" s="226"/>
    </row>
    <row r="378" spans="1:5">
      <c r="A378" s="224" t="s">
        <v>779</v>
      </c>
      <c r="B378" s="227" t="s">
        <v>780</v>
      </c>
      <c r="C378" s="224" t="s">
        <v>19</v>
      </c>
      <c r="D378" s="225">
        <v>167</v>
      </c>
      <c r="E378" s="226" t="s">
        <v>781</v>
      </c>
    </row>
    <row r="379" spans="1:5">
      <c r="A379" s="224"/>
      <c r="B379" s="227"/>
      <c r="C379" s="224" t="s">
        <v>19</v>
      </c>
      <c r="D379" s="225">
        <v>188</v>
      </c>
      <c r="E379" s="226" t="s">
        <v>782</v>
      </c>
    </row>
    <row r="380" spans="1:5">
      <c r="A380" s="224" t="s">
        <v>783</v>
      </c>
      <c r="B380" s="227" t="s">
        <v>784</v>
      </c>
      <c r="C380" s="224" t="s">
        <v>19</v>
      </c>
      <c r="D380" s="225">
        <v>149</v>
      </c>
      <c r="E380" s="226" t="s">
        <v>781</v>
      </c>
    </row>
    <row r="381" spans="1:5">
      <c r="A381" s="224"/>
      <c r="B381" s="227"/>
      <c r="C381" s="224" t="s">
        <v>19</v>
      </c>
      <c r="D381" s="225">
        <v>167</v>
      </c>
      <c r="E381" s="226" t="s">
        <v>782</v>
      </c>
    </row>
    <row r="382" spans="1:5">
      <c r="A382" s="224" t="s">
        <v>785</v>
      </c>
      <c r="B382" s="227" t="s">
        <v>786</v>
      </c>
      <c r="C382" s="224" t="s">
        <v>19</v>
      </c>
      <c r="D382" s="225">
        <v>95</v>
      </c>
      <c r="E382" s="226" t="s">
        <v>787</v>
      </c>
    </row>
    <row r="383" spans="1:5">
      <c r="A383" s="224"/>
      <c r="B383" s="227" t="s">
        <v>788</v>
      </c>
      <c r="C383" s="224" t="s">
        <v>19</v>
      </c>
      <c r="D383" s="225">
        <v>120</v>
      </c>
      <c r="E383" s="226" t="s">
        <v>787</v>
      </c>
    </row>
    <row r="384" spans="1:5">
      <c r="A384" s="224"/>
      <c r="B384" s="227" t="s">
        <v>789</v>
      </c>
      <c r="C384" s="224" t="s">
        <v>19</v>
      </c>
      <c r="D384" s="225">
        <v>50</v>
      </c>
      <c r="E384" s="226" t="s">
        <v>790</v>
      </c>
    </row>
    <row r="385" spans="1:5">
      <c r="A385" s="224"/>
      <c r="B385" s="227"/>
      <c r="C385" s="224" t="s">
        <v>19</v>
      </c>
      <c r="D385" s="225">
        <v>70</v>
      </c>
      <c r="E385" s="226" t="s">
        <v>791</v>
      </c>
    </row>
    <row r="386" spans="1:5">
      <c r="A386" s="224" t="s">
        <v>792</v>
      </c>
      <c r="B386" s="227" t="s">
        <v>793</v>
      </c>
      <c r="C386" s="224"/>
      <c r="D386" s="225"/>
      <c r="E386" s="226"/>
    </row>
    <row r="387" spans="1:5">
      <c r="A387" s="224"/>
      <c r="B387" s="227" t="s">
        <v>794</v>
      </c>
      <c r="C387" s="224" t="s">
        <v>44</v>
      </c>
      <c r="D387" s="225">
        <v>220</v>
      </c>
      <c r="E387" s="226" t="s">
        <v>795</v>
      </c>
    </row>
    <row r="388" spans="1:5">
      <c r="A388" s="224"/>
      <c r="B388" s="227" t="s">
        <v>794</v>
      </c>
      <c r="C388" s="224" t="s">
        <v>44</v>
      </c>
      <c r="D388" s="225">
        <v>175</v>
      </c>
      <c r="E388" s="226" t="s">
        <v>796</v>
      </c>
    </row>
    <row r="389" spans="1:5">
      <c r="A389" s="224"/>
      <c r="B389" s="227" t="s">
        <v>797</v>
      </c>
      <c r="C389" s="224" t="s">
        <v>44</v>
      </c>
      <c r="D389" s="225">
        <v>70</v>
      </c>
      <c r="E389" s="226" t="s">
        <v>798</v>
      </c>
    </row>
    <row r="390" spans="1:5">
      <c r="A390" s="224"/>
      <c r="B390" s="227" t="s">
        <v>799</v>
      </c>
      <c r="C390" s="224" t="s">
        <v>44</v>
      </c>
      <c r="D390" s="225">
        <v>75</v>
      </c>
      <c r="E390" s="226" t="s">
        <v>798</v>
      </c>
    </row>
    <row r="391" spans="1:5">
      <c r="A391" s="224"/>
      <c r="B391" s="227" t="s">
        <v>800</v>
      </c>
      <c r="C391" s="224" t="s">
        <v>44</v>
      </c>
      <c r="D391" s="225">
        <v>55</v>
      </c>
      <c r="E391" s="226" t="s">
        <v>798</v>
      </c>
    </row>
    <row r="392" spans="1:5">
      <c r="A392" s="224"/>
      <c r="B392" s="227" t="s">
        <v>801</v>
      </c>
      <c r="C392" s="224" t="s">
        <v>44</v>
      </c>
      <c r="D392" s="225">
        <v>50</v>
      </c>
      <c r="E392" s="226" t="s">
        <v>802</v>
      </c>
    </row>
    <row r="393" spans="1:5">
      <c r="A393" s="224"/>
      <c r="B393" s="227" t="s">
        <v>803</v>
      </c>
      <c r="C393" s="224" t="s">
        <v>44</v>
      </c>
      <c r="D393" s="225">
        <v>40</v>
      </c>
      <c r="E393" s="226" t="s">
        <v>798</v>
      </c>
    </row>
    <row r="394" spans="1:5">
      <c r="A394" s="224"/>
      <c r="B394" s="227" t="s">
        <v>804</v>
      </c>
      <c r="C394" s="224" t="s">
        <v>44</v>
      </c>
      <c r="D394" s="225">
        <v>40</v>
      </c>
      <c r="E394" s="226" t="s">
        <v>805</v>
      </c>
    </row>
    <row r="395" spans="1:5">
      <c r="A395" s="224"/>
      <c r="B395" s="227" t="s">
        <v>806</v>
      </c>
      <c r="C395" s="224" t="s">
        <v>44</v>
      </c>
      <c r="D395" s="225">
        <v>50</v>
      </c>
      <c r="E395" s="226" t="s">
        <v>805</v>
      </c>
    </row>
    <row r="396" spans="1:5">
      <c r="A396" s="224"/>
      <c r="B396" s="227" t="s">
        <v>807</v>
      </c>
      <c r="C396" s="224" t="s">
        <v>44</v>
      </c>
      <c r="D396" s="225">
        <v>45</v>
      </c>
      <c r="E396" s="226" t="s">
        <v>798</v>
      </c>
    </row>
    <row r="397" spans="1:5">
      <c r="A397" s="224"/>
      <c r="B397" s="227" t="s">
        <v>808</v>
      </c>
      <c r="C397" s="224" t="s">
        <v>44</v>
      </c>
      <c r="D397" s="225">
        <v>45</v>
      </c>
      <c r="E397" s="226" t="s">
        <v>805</v>
      </c>
    </row>
    <row r="398" spans="1:5">
      <c r="A398" s="224"/>
      <c r="B398" s="227" t="s">
        <v>809</v>
      </c>
      <c r="C398" s="224" t="s">
        <v>44</v>
      </c>
      <c r="D398" s="225">
        <v>45</v>
      </c>
      <c r="E398" s="226" t="s">
        <v>798</v>
      </c>
    </row>
    <row r="399" spans="1:5">
      <c r="A399" s="224"/>
      <c r="B399" s="227" t="s">
        <v>810</v>
      </c>
      <c r="C399" s="224" t="s">
        <v>44</v>
      </c>
      <c r="D399" s="225">
        <v>40</v>
      </c>
      <c r="E399" s="226" t="s">
        <v>798</v>
      </c>
    </row>
    <row r="400" spans="1:5">
      <c r="A400" s="224"/>
      <c r="B400" s="227" t="s">
        <v>811</v>
      </c>
      <c r="C400" s="224" t="s">
        <v>44</v>
      </c>
      <c r="D400" s="225">
        <v>20</v>
      </c>
      <c r="E400" s="226" t="s">
        <v>798</v>
      </c>
    </row>
    <row r="401" spans="1:5">
      <c r="A401" s="224"/>
      <c r="B401" s="227" t="s">
        <v>812</v>
      </c>
      <c r="C401" s="224"/>
      <c r="D401" s="225"/>
      <c r="E401" s="226"/>
    </row>
    <row r="402" spans="1:5">
      <c r="A402" s="224"/>
      <c r="B402" s="227"/>
      <c r="C402" s="224"/>
      <c r="D402" s="225"/>
      <c r="E402" s="226"/>
    </row>
    <row r="403" spans="1:5">
      <c r="A403" s="222">
        <v>2.5</v>
      </c>
      <c r="B403" s="223" t="s">
        <v>813</v>
      </c>
      <c r="C403" s="224"/>
      <c r="D403" s="225"/>
      <c r="E403" s="226"/>
    </row>
    <row r="404" spans="1:5">
      <c r="A404" s="224" t="s">
        <v>814</v>
      </c>
      <c r="B404" s="227" t="s">
        <v>815</v>
      </c>
      <c r="C404" s="224" t="s">
        <v>44</v>
      </c>
      <c r="D404" s="225">
        <v>40</v>
      </c>
      <c r="E404" s="226" t="s">
        <v>816</v>
      </c>
    </row>
    <row r="405" spans="1:5">
      <c r="A405" s="224"/>
      <c r="B405" s="227"/>
      <c r="C405" s="224" t="s">
        <v>44</v>
      </c>
      <c r="D405" s="225">
        <v>50</v>
      </c>
      <c r="E405" s="226" t="s">
        <v>817</v>
      </c>
    </row>
    <row r="406" spans="1:5">
      <c r="A406" s="224" t="s">
        <v>818</v>
      </c>
      <c r="B406" s="227" t="s">
        <v>819</v>
      </c>
      <c r="C406" s="224" t="s">
        <v>19</v>
      </c>
      <c r="D406" s="225">
        <v>100</v>
      </c>
      <c r="E406" s="226" t="s">
        <v>820</v>
      </c>
    </row>
    <row r="407" spans="1:5">
      <c r="A407" s="224"/>
      <c r="B407" s="227"/>
      <c r="C407" s="224" t="s">
        <v>19</v>
      </c>
      <c r="D407" s="225">
        <v>175</v>
      </c>
      <c r="E407" s="226" t="s">
        <v>821</v>
      </c>
    </row>
    <row r="408" spans="1:5">
      <c r="A408" s="224" t="s">
        <v>822</v>
      </c>
      <c r="B408" s="227" t="s">
        <v>823</v>
      </c>
      <c r="C408" s="224" t="s">
        <v>19</v>
      </c>
      <c r="D408" s="225">
        <v>105</v>
      </c>
      <c r="E408" s="226" t="s">
        <v>824</v>
      </c>
    </row>
    <row r="409" spans="1:5">
      <c r="A409" s="224"/>
      <c r="B409" s="227"/>
      <c r="C409" s="224" t="s">
        <v>19</v>
      </c>
      <c r="D409" s="225">
        <v>75</v>
      </c>
      <c r="E409" s="226" t="s">
        <v>825</v>
      </c>
    </row>
    <row r="410" spans="1:5">
      <c r="A410" s="224"/>
      <c r="B410" s="227"/>
      <c r="C410" s="224" t="s">
        <v>19</v>
      </c>
      <c r="D410" s="225">
        <v>105</v>
      </c>
      <c r="E410" s="226" t="s">
        <v>826</v>
      </c>
    </row>
    <row r="411" spans="1:5">
      <c r="A411" s="224" t="s">
        <v>827</v>
      </c>
      <c r="B411" s="227" t="s">
        <v>828</v>
      </c>
      <c r="C411" s="224" t="s">
        <v>20</v>
      </c>
      <c r="D411" s="225">
        <v>100</v>
      </c>
      <c r="E411" s="226" t="s">
        <v>829</v>
      </c>
    </row>
    <row r="412" spans="1:5">
      <c r="A412" s="224"/>
      <c r="B412" s="227"/>
      <c r="C412" s="224" t="s">
        <v>20</v>
      </c>
      <c r="D412" s="225">
        <v>100</v>
      </c>
      <c r="E412" s="226" t="s">
        <v>830</v>
      </c>
    </row>
    <row r="413" spans="1:5">
      <c r="A413" s="224"/>
      <c r="B413" s="227"/>
      <c r="C413" s="224" t="s">
        <v>59</v>
      </c>
      <c r="D413" s="225">
        <v>35</v>
      </c>
      <c r="E413" s="226" t="s">
        <v>831</v>
      </c>
    </row>
    <row r="414" spans="1:5">
      <c r="A414" s="224" t="s">
        <v>832</v>
      </c>
      <c r="B414" s="227" t="s">
        <v>833</v>
      </c>
      <c r="C414" s="224" t="s">
        <v>20</v>
      </c>
      <c r="D414" s="225">
        <v>240</v>
      </c>
      <c r="E414" s="226" t="s">
        <v>834</v>
      </c>
    </row>
    <row r="415" spans="1:5">
      <c r="A415" s="224" t="s">
        <v>835</v>
      </c>
      <c r="B415" s="227" t="s">
        <v>836</v>
      </c>
      <c r="C415" s="224" t="s">
        <v>20</v>
      </c>
      <c r="D415" s="225">
        <v>240</v>
      </c>
      <c r="E415" s="226" t="s">
        <v>837</v>
      </c>
    </row>
    <row r="416" spans="1:5">
      <c r="A416" s="224" t="s">
        <v>838</v>
      </c>
      <c r="B416" s="227" t="s">
        <v>839</v>
      </c>
      <c r="C416" s="224"/>
      <c r="D416" s="225"/>
      <c r="E416" s="226"/>
    </row>
    <row r="417" spans="1:5">
      <c r="A417" s="224"/>
      <c r="B417" s="227" t="s">
        <v>840</v>
      </c>
      <c r="C417" s="224" t="s">
        <v>841</v>
      </c>
      <c r="D417" s="225">
        <v>10</v>
      </c>
      <c r="E417" s="226" t="s">
        <v>842</v>
      </c>
    </row>
    <row r="418" spans="1:5">
      <c r="A418" s="224"/>
      <c r="B418" s="227" t="s">
        <v>843</v>
      </c>
      <c r="C418" s="224" t="s">
        <v>841</v>
      </c>
      <c r="D418" s="225">
        <v>11</v>
      </c>
      <c r="E418" s="226" t="s">
        <v>844</v>
      </c>
    </row>
    <row r="419" spans="1:5">
      <c r="A419" s="224"/>
      <c r="B419" s="227" t="s">
        <v>845</v>
      </c>
      <c r="C419" s="224" t="s">
        <v>841</v>
      </c>
      <c r="D419" s="225">
        <v>16</v>
      </c>
      <c r="E419" s="226" t="s">
        <v>846</v>
      </c>
    </row>
    <row r="420" spans="1:5">
      <c r="A420" s="224"/>
      <c r="B420" s="227" t="s">
        <v>845</v>
      </c>
      <c r="C420" s="224" t="s">
        <v>841</v>
      </c>
      <c r="D420" s="225">
        <v>20</v>
      </c>
      <c r="E420" s="226" t="s">
        <v>847</v>
      </c>
    </row>
    <row r="421" spans="1:5">
      <c r="A421" s="224"/>
      <c r="B421" s="227" t="s">
        <v>848</v>
      </c>
      <c r="C421" s="224"/>
      <c r="D421" s="225"/>
      <c r="E421" s="226"/>
    </row>
    <row r="422" spans="1:5">
      <c r="A422" s="224"/>
      <c r="B422" s="227"/>
      <c r="C422" s="224"/>
      <c r="D422" s="225"/>
      <c r="E422" s="226"/>
    </row>
    <row r="423" spans="1:5">
      <c r="A423" s="222">
        <v>2.6</v>
      </c>
      <c r="B423" s="223" t="s">
        <v>849</v>
      </c>
      <c r="C423" s="224"/>
      <c r="D423" s="225"/>
      <c r="E423" s="226"/>
    </row>
    <row r="424" spans="1:5">
      <c r="A424" s="224" t="s">
        <v>850</v>
      </c>
      <c r="B424" s="227" t="s">
        <v>851</v>
      </c>
      <c r="C424" s="224" t="s">
        <v>20</v>
      </c>
      <c r="D424" s="225">
        <v>450</v>
      </c>
      <c r="E424" s="226" t="s">
        <v>852</v>
      </c>
    </row>
    <row r="425" spans="1:5">
      <c r="A425" s="224" t="s">
        <v>853</v>
      </c>
      <c r="B425" s="227" t="s">
        <v>854</v>
      </c>
      <c r="C425" s="224" t="s">
        <v>20</v>
      </c>
      <c r="D425" s="225">
        <v>150</v>
      </c>
      <c r="E425" s="226" t="s">
        <v>855</v>
      </c>
    </row>
    <row r="426" spans="1:5">
      <c r="A426" s="224" t="s">
        <v>856</v>
      </c>
      <c r="B426" s="227" t="s">
        <v>857</v>
      </c>
      <c r="C426" s="224" t="s">
        <v>20</v>
      </c>
      <c r="D426" s="225">
        <v>450</v>
      </c>
      <c r="E426" s="226" t="s">
        <v>858</v>
      </c>
    </row>
    <row r="427" spans="1:5">
      <c r="A427" s="224" t="s">
        <v>859</v>
      </c>
      <c r="B427" s="227" t="s">
        <v>860</v>
      </c>
      <c r="C427" s="224" t="s">
        <v>20</v>
      </c>
      <c r="D427" s="225">
        <v>450</v>
      </c>
      <c r="E427" s="226" t="s">
        <v>861</v>
      </c>
    </row>
    <row r="428" spans="1:5">
      <c r="A428" s="224" t="s">
        <v>862</v>
      </c>
      <c r="B428" s="227" t="s">
        <v>863</v>
      </c>
      <c r="C428" s="224" t="s">
        <v>20</v>
      </c>
      <c r="D428" s="225">
        <v>170</v>
      </c>
      <c r="E428" s="226" t="s">
        <v>864</v>
      </c>
    </row>
    <row r="429" spans="1:5">
      <c r="A429" s="224" t="s">
        <v>865</v>
      </c>
      <c r="B429" s="227" t="s">
        <v>866</v>
      </c>
      <c r="C429" s="224" t="s">
        <v>20</v>
      </c>
      <c r="D429" s="225">
        <v>450</v>
      </c>
      <c r="E429" s="226" t="s">
        <v>867</v>
      </c>
    </row>
    <row r="430" spans="1:5">
      <c r="A430" s="224" t="s">
        <v>868</v>
      </c>
      <c r="B430" s="227" t="s">
        <v>869</v>
      </c>
      <c r="C430" s="224" t="s">
        <v>20</v>
      </c>
      <c r="D430" s="225">
        <v>1000</v>
      </c>
      <c r="E430" s="226" t="s">
        <v>870</v>
      </c>
    </row>
    <row r="431" spans="1:5">
      <c r="A431" s="224" t="s">
        <v>871</v>
      </c>
      <c r="B431" s="227" t="s">
        <v>872</v>
      </c>
      <c r="C431" s="224" t="s">
        <v>20</v>
      </c>
      <c r="D431" s="225">
        <v>200</v>
      </c>
      <c r="E431" s="226"/>
    </row>
    <row r="432" spans="1:5">
      <c r="A432" s="224" t="s">
        <v>873</v>
      </c>
      <c r="B432" s="227" t="s">
        <v>874</v>
      </c>
      <c r="C432" s="224" t="s">
        <v>20</v>
      </c>
      <c r="D432" s="225">
        <v>170</v>
      </c>
      <c r="E432" s="226"/>
    </row>
    <row r="433" spans="1:5">
      <c r="A433" s="224" t="s">
        <v>875</v>
      </c>
      <c r="B433" s="227" t="s">
        <v>876</v>
      </c>
      <c r="C433" s="224" t="s">
        <v>20</v>
      </c>
      <c r="D433" s="225">
        <v>70</v>
      </c>
      <c r="E433" s="226"/>
    </row>
    <row r="434" spans="1:5">
      <c r="A434" s="224" t="s">
        <v>877</v>
      </c>
      <c r="B434" s="227" t="s">
        <v>878</v>
      </c>
      <c r="C434" s="224" t="s">
        <v>20</v>
      </c>
      <c r="D434" s="225">
        <v>70</v>
      </c>
      <c r="E434" s="226"/>
    </row>
    <row r="435" spans="1:5">
      <c r="A435" s="224" t="s">
        <v>879</v>
      </c>
      <c r="B435" s="227" t="s">
        <v>880</v>
      </c>
      <c r="C435" s="224" t="s">
        <v>20</v>
      </c>
      <c r="D435" s="225">
        <v>120</v>
      </c>
      <c r="E435" s="226"/>
    </row>
    <row r="436" spans="1:5">
      <c r="A436" s="224" t="s">
        <v>881</v>
      </c>
      <c r="B436" s="227" t="s">
        <v>882</v>
      </c>
      <c r="C436" s="224" t="s">
        <v>20</v>
      </c>
      <c r="D436" s="225">
        <v>70</v>
      </c>
      <c r="E436" s="226"/>
    </row>
    <row r="437" spans="1:5">
      <c r="A437" s="224" t="s">
        <v>883</v>
      </c>
      <c r="B437" s="227" t="s">
        <v>884</v>
      </c>
      <c r="C437" s="224" t="s">
        <v>20</v>
      </c>
      <c r="D437" s="225">
        <v>120</v>
      </c>
      <c r="E437" s="226"/>
    </row>
    <row r="438" spans="1:5">
      <c r="A438" s="224" t="s">
        <v>885</v>
      </c>
      <c r="B438" s="227" t="s">
        <v>886</v>
      </c>
      <c r="C438" s="224" t="s">
        <v>20</v>
      </c>
      <c r="D438" s="225">
        <v>70</v>
      </c>
      <c r="E438" s="226"/>
    </row>
    <row r="439" spans="1:5">
      <c r="A439" s="224" t="s">
        <v>887</v>
      </c>
      <c r="B439" s="227" t="s">
        <v>888</v>
      </c>
      <c r="C439" s="224" t="s">
        <v>20</v>
      </c>
      <c r="D439" s="225">
        <v>120</v>
      </c>
      <c r="E439" s="226"/>
    </row>
    <row r="440" spans="1:5">
      <c r="A440" s="224" t="s">
        <v>889</v>
      </c>
      <c r="B440" s="227" t="s">
        <v>890</v>
      </c>
      <c r="C440" s="224" t="s">
        <v>20</v>
      </c>
      <c r="D440" s="225">
        <v>70</v>
      </c>
      <c r="E440" s="226"/>
    </row>
    <row r="441" spans="1:5">
      <c r="A441" s="224" t="s">
        <v>891</v>
      </c>
      <c r="B441" s="227" t="s">
        <v>892</v>
      </c>
      <c r="C441" s="224" t="s">
        <v>20</v>
      </c>
      <c r="D441" s="225">
        <v>130</v>
      </c>
      <c r="E441" s="226"/>
    </row>
    <row r="442" spans="1:5">
      <c r="A442" s="224" t="s">
        <v>893</v>
      </c>
      <c r="B442" s="227" t="s">
        <v>894</v>
      </c>
      <c r="C442" s="224" t="s">
        <v>20</v>
      </c>
      <c r="D442" s="225">
        <v>70</v>
      </c>
      <c r="E442" s="226"/>
    </row>
    <row r="443" spans="1:5">
      <c r="A443" s="224" t="s">
        <v>895</v>
      </c>
      <c r="B443" s="227" t="s">
        <v>896</v>
      </c>
      <c r="C443" s="224" t="s">
        <v>20</v>
      </c>
      <c r="D443" s="225">
        <v>70</v>
      </c>
      <c r="E443" s="226" t="s">
        <v>897</v>
      </c>
    </row>
    <row r="444" spans="1:5">
      <c r="A444" s="224" t="s">
        <v>898</v>
      </c>
      <c r="B444" s="227" t="s">
        <v>899</v>
      </c>
      <c r="C444" s="224" t="s">
        <v>20</v>
      </c>
      <c r="D444" s="225">
        <v>70</v>
      </c>
      <c r="E444" s="226" t="s">
        <v>900</v>
      </c>
    </row>
    <row r="445" spans="1:5">
      <c r="A445" s="224" t="s">
        <v>901</v>
      </c>
      <c r="B445" s="227" t="s">
        <v>902</v>
      </c>
      <c r="C445" s="224" t="s">
        <v>20</v>
      </c>
      <c r="D445" s="225">
        <v>105</v>
      </c>
      <c r="E445" s="226" t="s">
        <v>903</v>
      </c>
    </row>
    <row r="446" spans="1:5">
      <c r="A446" s="224" t="s">
        <v>904</v>
      </c>
      <c r="B446" s="227" t="s">
        <v>905</v>
      </c>
      <c r="C446" s="224" t="s">
        <v>20</v>
      </c>
      <c r="D446" s="225">
        <v>25</v>
      </c>
      <c r="E446" s="226"/>
    </row>
    <row r="447" spans="1:5">
      <c r="A447" s="224" t="s">
        <v>906</v>
      </c>
      <c r="B447" s="227" t="s">
        <v>907</v>
      </c>
      <c r="C447" s="224" t="s">
        <v>20</v>
      </c>
      <c r="D447" s="225">
        <v>55</v>
      </c>
      <c r="E447" s="226"/>
    </row>
    <row r="448" spans="1:5">
      <c r="A448" s="224" t="s">
        <v>908</v>
      </c>
      <c r="B448" s="227" t="s">
        <v>909</v>
      </c>
      <c r="C448" s="224" t="s">
        <v>20</v>
      </c>
      <c r="D448" s="225">
        <v>75</v>
      </c>
      <c r="E448" s="226"/>
    </row>
    <row r="449" spans="1:5">
      <c r="A449" s="224" t="s">
        <v>910</v>
      </c>
      <c r="B449" s="227" t="s">
        <v>911</v>
      </c>
      <c r="C449" s="224" t="s">
        <v>20</v>
      </c>
      <c r="D449" s="225">
        <v>35</v>
      </c>
      <c r="E449" s="226"/>
    </row>
    <row r="450" spans="1:5">
      <c r="A450" s="224" t="s">
        <v>912</v>
      </c>
      <c r="B450" s="227" t="s">
        <v>913</v>
      </c>
      <c r="C450" s="224" t="s">
        <v>20</v>
      </c>
      <c r="D450" s="225">
        <v>35</v>
      </c>
      <c r="E450" s="226"/>
    </row>
    <row r="451" spans="1:5">
      <c r="A451" s="224" t="s">
        <v>914</v>
      </c>
      <c r="B451" s="227" t="s">
        <v>915</v>
      </c>
      <c r="C451" s="224" t="s">
        <v>20</v>
      </c>
      <c r="D451" s="225">
        <v>800</v>
      </c>
      <c r="E451" s="226" t="s">
        <v>916</v>
      </c>
    </row>
    <row r="452" spans="1:5">
      <c r="A452" s="224" t="s">
        <v>917</v>
      </c>
      <c r="B452" s="227" t="s">
        <v>918</v>
      </c>
      <c r="C452" s="224" t="s">
        <v>20</v>
      </c>
      <c r="D452" s="225">
        <v>650</v>
      </c>
      <c r="E452" s="226" t="s">
        <v>919</v>
      </c>
    </row>
    <row r="453" spans="1:5">
      <c r="A453" s="224" t="s">
        <v>920</v>
      </c>
      <c r="B453" s="227" t="s">
        <v>921</v>
      </c>
      <c r="C453" s="224" t="s">
        <v>20</v>
      </c>
      <c r="D453" s="225">
        <v>320</v>
      </c>
      <c r="E453" s="226" t="s">
        <v>922</v>
      </c>
    </row>
    <row r="454" spans="1:5">
      <c r="A454" s="224" t="s">
        <v>923</v>
      </c>
      <c r="B454" s="227" t="s">
        <v>924</v>
      </c>
      <c r="C454" s="224" t="s">
        <v>20</v>
      </c>
      <c r="D454" s="225">
        <v>300</v>
      </c>
      <c r="E454" s="226" t="s">
        <v>922</v>
      </c>
    </row>
    <row r="455" spans="1:5">
      <c r="A455" s="224" t="s">
        <v>925</v>
      </c>
      <c r="B455" s="227" t="s">
        <v>926</v>
      </c>
      <c r="C455" s="224" t="s">
        <v>20</v>
      </c>
      <c r="D455" s="225">
        <v>200</v>
      </c>
      <c r="E455" s="226" t="s">
        <v>852</v>
      </c>
    </row>
    <row r="456" spans="1:5">
      <c r="A456" s="224"/>
      <c r="B456" s="227"/>
      <c r="C456" s="224"/>
      <c r="D456" s="225"/>
      <c r="E456" s="226"/>
    </row>
    <row r="457" spans="1:5">
      <c r="A457" s="222">
        <v>2.7</v>
      </c>
      <c r="B457" s="223" t="s">
        <v>927</v>
      </c>
      <c r="C457" s="224"/>
      <c r="D457" s="225"/>
      <c r="E457" s="226"/>
    </row>
    <row r="458" spans="1:5">
      <c r="A458" s="224" t="s">
        <v>928</v>
      </c>
      <c r="B458" s="227" t="s">
        <v>929</v>
      </c>
      <c r="C458" s="224" t="s">
        <v>930</v>
      </c>
      <c r="D458" s="225">
        <v>125</v>
      </c>
      <c r="E458" s="226" t="s">
        <v>931</v>
      </c>
    </row>
    <row r="459" spans="1:5">
      <c r="A459" s="224"/>
      <c r="B459" s="227"/>
      <c r="C459" s="224" t="s">
        <v>47</v>
      </c>
      <c r="D459" s="225">
        <v>77</v>
      </c>
      <c r="E459" s="226" t="s">
        <v>932</v>
      </c>
    </row>
    <row r="460" spans="1:5">
      <c r="A460" s="224"/>
      <c r="B460" s="227"/>
      <c r="C460" s="224" t="s">
        <v>44</v>
      </c>
      <c r="D460" s="225">
        <v>161</v>
      </c>
      <c r="E460" s="226" t="s">
        <v>933</v>
      </c>
    </row>
    <row r="461" spans="1:5">
      <c r="A461" s="224"/>
      <c r="B461" s="227"/>
      <c r="C461" s="224" t="s">
        <v>44</v>
      </c>
      <c r="D461" s="225">
        <v>60</v>
      </c>
      <c r="E461" s="226" t="s">
        <v>934</v>
      </c>
    </row>
    <row r="462" spans="1:5">
      <c r="A462" s="224"/>
      <c r="B462" s="227"/>
      <c r="C462" s="224" t="s">
        <v>44</v>
      </c>
      <c r="D462" s="225">
        <v>133</v>
      </c>
      <c r="E462" s="226" t="s">
        <v>935</v>
      </c>
    </row>
    <row r="463" spans="1:5">
      <c r="A463" s="224" t="s">
        <v>936</v>
      </c>
      <c r="B463" s="227" t="s">
        <v>937</v>
      </c>
      <c r="C463" s="224" t="s">
        <v>19</v>
      </c>
      <c r="D463" s="225">
        <v>324</v>
      </c>
      <c r="E463" s="226" t="s">
        <v>938</v>
      </c>
    </row>
    <row r="464" spans="1:5">
      <c r="A464" s="224"/>
      <c r="B464" s="227"/>
      <c r="C464" s="224" t="s">
        <v>19</v>
      </c>
      <c r="D464" s="225">
        <v>340</v>
      </c>
      <c r="E464" s="226" t="s">
        <v>939</v>
      </c>
    </row>
    <row r="465" spans="1:5">
      <c r="A465" s="224" t="s">
        <v>940</v>
      </c>
      <c r="B465" s="227" t="s">
        <v>941</v>
      </c>
      <c r="C465" s="224"/>
      <c r="D465" s="225"/>
      <c r="E465" s="226"/>
    </row>
    <row r="466" spans="1:5">
      <c r="A466" s="224"/>
      <c r="B466" s="227" t="s">
        <v>942</v>
      </c>
      <c r="C466" s="224" t="s">
        <v>44</v>
      </c>
      <c r="D466" s="225">
        <v>99</v>
      </c>
      <c r="E466" s="226" t="s">
        <v>943</v>
      </c>
    </row>
    <row r="467" spans="1:5">
      <c r="A467" s="224"/>
      <c r="B467" s="227" t="s">
        <v>944</v>
      </c>
      <c r="C467" s="224" t="s">
        <v>44</v>
      </c>
      <c r="D467" s="225">
        <v>179</v>
      </c>
      <c r="E467" s="226" t="s">
        <v>943</v>
      </c>
    </row>
    <row r="468" spans="1:5">
      <c r="A468" s="224"/>
      <c r="B468" s="227" t="s">
        <v>945</v>
      </c>
      <c r="C468" s="224" t="s">
        <v>44</v>
      </c>
      <c r="D468" s="225">
        <v>158</v>
      </c>
      <c r="E468" s="226" t="s">
        <v>943</v>
      </c>
    </row>
    <row r="469" spans="1:5">
      <c r="A469" s="224"/>
      <c r="B469" s="227" t="s">
        <v>946</v>
      </c>
      <c r="C469" s="224" t="s">
        <v>44</v>
      </c>
      <c r="D469" s="225">
        <v>220</v>
      </c>
      <c r="E469" s="226" t="s">
        <v>943</v>
      </c>
    </row>
    <row r="470" spans="1:5">
      <c r="A470" s="224"/>
      <c r="B470" s="227" t="s">
        <v>947</v>
      </c>
      <c r="C470" s="224" t="s">
        <v>44</v>
      </c>
      <c r="D470" s="225">
        <v>65</v>
      </c>
      <c r="E470" s="226" t="s">
        <v>943</v>
      </c>
    </row>
    <row r="471" spans="1:5">
      <c r="A471" s="224"/>
      <c r="B471" s="227" t="s">
        <v>948</v>
      </c>
      <c r="C471" s="224" t="s">
        <v>44</v>
      </c>
      <c r="D471" s="225">
        <v>100</v>
      </c>
      <c r="E471" s="226" t="s">
        <v>949</v>
      </c>
    </row>
    <row r="472" spans="1:5">
      <c r="A472" s="224"/>
      <c r="B472" s="227" t="s">
        <v>950</v>
      </c>
      <c r="C472" s="224" t="s">
        <v>44</v>
      </c>
      <c r="D472" s="225">
        <v>40</v>
      </c>
      <c r="E472" s="226" t="s">
        <v>951</v>
      </c>
    </row>
    <row r="473" spans="1:5">
      <c r="A473" s="224"/>
      <c r="B473" s="227" t="s">
        <v>952</v>
      </c>
      <c r="C473" s="224" t="s">
        <v>44</v>
      </c>
      <c r="D473" s="225">
        <v>130</v>
      </c>
      <c r="E473" s="226" t="s">
        <v>953</v>
      </c>
    </row>
    <row r="474" spans="1:5">
      <c r="A474" s="224"/>
      <c r="B474" s="227"/>
      <c r="C474" s="224"/>
      <c r="D474" s="225"/>
      <c r="E474" s="226"/>
    </row>
    <row r="475" spans="1:5">
      <c r="A475" s="222">
        <v>2.8</v>
      </c>
      <c r="B475" s="223" t="s">
        <v>954</v>
      </c>
      <c r="C475" s="224"/>
      <c r="D475" s="225"/>
      <c r="E475" s="226" t="s">
        <v>955</v>
      </c>
    </row>
    <row r="476" spans="1:5">
      <c r="A476" s="224" t="s">
        <v>956</v>
      </c>
      <c r="B476" s="227" t="s">
        <v>957</v>
      </c>
      <c r="C476" s="224" t="s">
        <v>19</v>
      </c>
      <c r="D476" s="225">
        <v>28</v>
      </c>
      <c r="E476" s="226" t="s">
        <v>958</v>
      </c>
    </row>
    <row r="477" spans="1:5">
      <c r="A477" s="224"/>
      <c r="B477" s="227"/>
      <c r="C477" s="224" t="s">
        <v>19</v>
      </c>
      <c r="D477" s="225">
        <v>30</v>
      </c>
      <c r="E477" s="226" t="s">
        <v>959</v>
      </c>
    </row>
    <row r="478" spans="1:5">
      <c r="A478" s="224"/>
      <c r="B478" s="227"/>
      <c r="C478" s="224" t="s">
        <v>19</v>
      </c>
      <c r="D478" s="225">
        <v>31</v>
      </c>
      <c r="E478" s="226" t="s">
        <v>960</v>
      </c>
    </row>
    <row r="479" spans="1:5">
      <c r="A479" s="224"/>
      <c r="B479" s="227"/>
      <c r="C479" s="224" t="s">
        <v>19</v>
      </c>
      <c r="D479" s="225">
        <v>34</v>
      </c>
      <c r="E479" s="226" t="s">
        <v>961</v>
      </c>
    </row>
    <row r="480" spans="1:5">
      <c r="A480" s="224" t="s">
        <v>962</v>
      </c>
      <c r="B480" s="227" t="s">
        <v>963</v>
      </c>
      <c r="C480" s="224" t="s">
        <v>19</v>
      </c>
      <c r="D480" s="225">
        <v>35</v>
      </c>
      <c r="E480" s="226" t="s">
        <v>964</v>
      </c>
    </row>
    <row r="481" spans="1:5">
      <c r="A481" s="224"/>
      <c r="B481" s="227"/>
      <c r="C481" s="224" t="s">
        <v>19</v>
      </c>
      <c r="D481" s="225">
        <v>38</v>
      </c>
      <c r="E481" s="226" t="s">
        <v>965</v>
      </c>
    </row>
    <row r="482" spans="1:5">
      <c r="A482" s="224" t="s">
        <v>966</v>
      </c>
      <c r="B482" s="227" t="s">
        <v>967</v>
      </c>
      <c r="C482" s="224" t="s">
        <v>19</v>
      </c>
      <c r="D482" s="225">
        <v>30</v>
      </c>
      <c r="E482" s="226" t="s">
        <v>964</v>
      </c>
    </row>
    <row r="483" spans="1:5">
      <c r="A483" s="224"/>
      <c r="B483" s="227"/>
      <c r="C483" s="224" t="s">
        <v>19</v>
      </c>
      <c r="D483" s="225">
        <v>35</v>
      </c>
      <c r="E483" s="226" t="s">
        <v>965</v>
      </c>
    </row>
    <row r="484" spans="1:5">
      <c r="A484" s="224" t="s">
        <v>968</v>
      </c>
      <c r="B484" s="227" t="s">
        <v>969</v>
      </c>
      <c r="C484" s="224" t="s">
        <v>19</v>
      </c>
      <c r="D484" s="225">
        <v>45</v>
      </c>
      <c r="E484" s="226" t="s">
        <v>964</v>
      </c>
    </row>
    <row r="485" spans="1:5">
      <c r="A485" s="224"/>
      <c r="B485" s="227"/>
      <c r="C485" s="224" t="s">
        <v>19</v>
      </c>
      <c r="D485" s="225">
        <v>50</v>
      </c>
      <c r="E485" s="226" t="s">
        <v>965</v>
      </c>
    </row>
    <row r="486" spans="1:5">
      <c r="A486" s="224" t="s">
        <v>970</v>
      </c>
      <c r="B486" s="227" t="s">
        <v>971</v>
      </c>
      <c r="C486" s="224" t="s">
        <v>19</v>
      </c>
      <c r="D486" s="225">
        <v>45</v>
      </c>
      <c r="E486" s="226" t="s">
        <v>964</v>
      </c>
    </row>
    <row r="487" spans="1:5">
      <c r="A487" s="224"/>
      <c r="B487" s="227"/>
      <c r="C487" s="224" t="s">
        <v>19</v>
      </c>
      <c r="D487" s="225">
        <v>50</v>
      </c>
      <c r="E487" s="226" t="s">
        <v>965</v>
      </c>
    </row>
    <row r="488" spans="1:5">
      <c r="A488" s="224" t="s">
        <v>972</v>
      </c>
      <c r="B488" s="227" t="s">
        <v>973</v>
      </c>
      <c r="C488" s="224" t="s">
        <v>19</v>
      </c>
      <c r="D488" s="225">
        <v>20</v>
      </c>
      <c r="E488" s="226" t="s">
        <v>974</v>
      </c>
    </row>
    <row r="489" spans="1:5">
      <c r="A489" s="224"/>
      <c r="B489" s="227" t="s">
        <v>975</v>
      </c>
      <c r="C489" s="224"/>
      <c r="D489" s="225"/>
      <c r="E489" s="226"/>
    </row>
    <row r="490" spans="1:5">
      <c r="A490" s="224"/>
      <c r="B490" s="227"/>
      <c r="C490" s="224"/>
      <c r="D490" s="225"/>
      <c r="E490" s="226"/>
    </row>
    <row r="491" spans="1:5">
      <c r="A491" s="222">
        <v>2.9</v>
      </c>
      <c r="B491" s="223" t="s">
        <v>976</v>
      </c>
      <c r="C491" s="224"/>
      <c r="D491" s="225"/>
      <c r="E491" s="226"/>
    </row>
    <row r="492" spans="1:5">
      <c r="A492" s="224" t="s">
        <v>977</v>
      </c>
      <c r="B492" s="227" t="s">
        <v>978</v>
      </c>
      <c r="C492" s="224" t="s">
        <v>52</v>
      </c>
      <c r="D492" s="225">
        <v>500</v>
      </c>
      <c r="E492" s="226" t="s">
        <v>979</v>
      </c>
    </row>
    <row r="493" spans="1:5">
      <c r="A493" s="224"/>
      <c r="B493" s="227"/>
      <c r="C493" s="224" t="s">
        <v>52</v>
      </c>
      <c r="D493" s="225">
        <v>600</v>
      </c>
      <c r="E493" s="226" t="s">
        <v>980</v>
      </c>
    </row>
    <row r="494" spans="1:5">
      <c r="A494" s="224" t="s">
        <v>981</v>
      </c>
      <c r="B494" s="227" t="s">
        <v>982</v>
      </c>
      <c r="C494" s="224" t="s">
        <v>19</v>
      </c>
      <c r="D494" s="225">
        <v>40</v>
      </c>
      <c r="E494" s="226" t="s">
        <v>979</v>
      </c>
    </row>
    <row r="495" spans="1:5">
      <c r="A495" s="224"/>
      <c r="B495" s="227"/>
      <c r="C495" s="224" t="s">
        <v>19</v>
      </c>
      <c r="D495" s="225">
        <v>60</v>
      </c>
      <c r="E495" s="226" t="s">
        <v>980</v>
      </c>
    </row>
    <row r="496" spans="1:5">
      <c r="A496" s="224" t="s">
        <v>983</v>
      </c>
      <c r="B496" s="227" t="s">
        <v>984</v>
      </c>
      <c r="C496" s="224" t="s">
        <v>19</v>
      </c>
      <c r="D496" s="225">
        <v>50</v>
      </c>
      <c r="E496" s="226" t="s">
        <v>979</v>
      </c>
    </row>
    <row r="497" spans="1:5">
      <c r="A497" s="224"/>
      <c r="B497" s="227"/>
      <c r="C497" s="224" t="s">
        <v>19</v>
      </c>
      <c r="D497" s="225">
        <v>70</v>
      </c>
      <c r="E497" s="226" t="s">
        <v>980</v>
      </c>
    </row>
    <row r="498" spans="1:5">
      <c r="A498" s="224" t="s">
        <v>985</v>
      </c>
      <c r="B498" s="227" t="s">
        <v>986</v>
      </c>
      <c r="C498" s="224" t="s">
        <v>19</v>
      </c>
      <c r="D498" s="225">
        <v>25</v>
      </c>
      <c r="E498" s="226" t="s">
        <v>979</v>
      </c>
    </row>
    <row r="499" spans="1:5">
      <c r="A499" s="224"/>
      <c r="B499" s="227"/>
      <c r="C499" s="224" t="s">
        <v>19</v>
      </c>
      <c r="D499" s="225">
        <v>30</v>
      </c>
      <c r="E499" s="226" t="s">
        <v>980</v>
      </c>
    </row>
    <row r="500" spans="1:5">
      <c r="A500" s="224" t="s">
        <v>987</v>
      </c>
      <c r="B500" s="227" t="s">
        <v>988</v>
      </c>
      <c r="C500" s="224" t="s">
        <v>19</v>
      </c>
      <c r="D500" s="225">
        <v>20</v>
      </c>
      <c r="E500" s="226" t="s">
        <v>979</v>
      </c>
    </row>
    <row r="501" spans="1:5">
      <c r="A501" s="224"/>
      <c r="B501" s="227"/>
      <c r="C501" s="224" t="s">
        <v>19</v>
      </c>
      <c r="D501" s="225">
        <v>25</v>
      </c>
      <c r="E501" s="226" t="s">
        <v>980</v>
      </c>
    </row>
    <row r="502" spans="1:5">
      <c r="A502" s="224" t="s">
        <v>989</v>
      </c>
      <c r="B502" s="227" t="s">
        <v>990</v>
      </c>
      <c r="C502" s="224" t="s">
        <v>19</v>
      </c>
      <c r="D502" s="225">
        <v>25</v>
      </c>
      <c r="E502" s="226" t="s">
        <v>979</v>
      </c>
    </row>
    <row r="503" spans="1:5">
      <c r="A503" s="224"/>
      <c r="B503" s="227" t="s">
        <v>991</v>
      </c>
      <c r="C503" s="224" t="s">
        <v>19</v>
      </c>
      <c r="D503" s="225">
        <v>35</v>
      </c>
      <c r="E503" s="226" t="s">
        <v>980</v>
      </c>
    </row>
    <row r="504" spans="1:5">
      <c r="A504" s="224" t="s">
        <v>992</v>
      </c>
      <c r="B504" s="227" t="s">
        <v>993</v>
      </c>
      <c r="C504" s="224" t="s">
        <v>19</v>
      </c>
      <c r="D504" s="225">
        <v>20</v>
      </c>
      <c r="E504" s="226" t="s">
        <v>979</v>
      </c>
    </row>
    <row r="505" spans="1:5">
      <c r="A505" s="224"/>
      <c r="B505" s="227" t="s">
        <v>994</v>
      </c>
      <c r="C505" s="224" t="s">
        <v>19</v>
      </c>
      <c r="D505" s="225">
        <v>25</v>
      </c>
      <c r="E505" s="226" t="s">
        <v>980</v>
      </c>
    </row>
    <row r="506" spans="1:5">
      <c r="A506" s="224" t="s">
        <v>995</v>
      </c>
      <c r="B506" s="227" t="s">
        <v>996</v>
      </c>
      <c r="C506" s="224" t="s">
        <v>19</v>
      </c>
      <c r="D506" s="225">
        <v>20</v>
      </c>
      <c r="E506" s="226" t="s">
        <v>979</v>
      </c>
    </row>
    <row r="507" spans="1:5">
      <c r="A507" s="224"/>
      <c r="B507" s="227"/>
      <c r="C507" s="224" t="s">
        <v>19</v>
      </c>
      <c r="D507" s="225">
        <v>25</v>
      </c>
      <c r="E507" s="226" t="s">
        <v>980</v>
      </c>
    </row>
    <row r="508" spans="1:5">
      <c r="A508" s="224" t="s">
        <v>997</v>
      </c>
      <c r="B508" s="227" t="s">
        <v>998</v>
      </c>
      <c r="C508" s="224" t="s">
        <v>19</v>
      </c>
      <c r="D508" s="225">
        <v>30</v>
      </c>
      <c r="E508" s="226" t="s">
        <v>979</v>
      </c>
    </row>
    <row r="509" spans="1:5">
      <c r="A509" s="224"/>
      <c r="B509" s="227"/>
      <c r="C509" s="224" t="s">
        <v>19</v>
      </c>
      <c r="D509" s="225">
        <v>40</v>
      </c>
      <c r="E509" s="226" t="s">
        <v>980</v>
      </c>
    </row>
    <row r="510" spans="1:5">
      <c r="A510" s="224" t="s">
        <v>999</v>
      </c>
      <c r="B510" s="227" t="s">
        <v>1000</v>
      </c>
      <c r="C510" s="224" t="s">
        <v>19</v>
      </c>
      <c r="D510" s="225">
        <v>45</v>
      </c>
      <c r="E510" s="226" t="s">
        <v>979</v>
      </c>
    </row>
    <row r="511" spans="1:5">
      <c r="A511" s="224"/>
      <c r="B511" s="227"/>
      <c r="C511" s="224" t="s">
        <v>19</v>
      </c>
      <c r="D511" s="225">
        <v>60</v>
      </c>
      <c r="E511" s="226" t="s">
        <v>980</v>
      </c>
    </row>
    <row r="512" spans="1:5">
      <c r="A512" s="224" t="s">
        <v>1001</v>
      </c>
      <c r="B512" s="227" t="s">
        <v>1002</v>
      </c>
      <c r="C512" s="224" t="s">
        <v>19</v>
      </c>
      <c r="D512" s="225">
        <v>20</v>
      </c>
      <c r="E512" s="226" t="s">
        <v>979</v>
      </c>
    </row>
    <row r="513" spans="1:5">
      <c r="A513" s="224"/>
      <c r="B513" s="227"/>
      <c r="C513" s="224" t="s">
        <v>19</v>
      </c>
      <c r="D513" s="225">
        <v>30</v>
      </c>
      <c r="E513" s="226" t="s">
        <v>980</v>
      </c>
    </row>
    <row r="514" spans="1:5">
      <c r="A514" s="224" t="s">
        <v>1003</v>
      </c>
      <c r="B514" s="227" t="s">
        <v>1004</v>
      </c>
      <c r="C514" s="224" t="s">
        <v>19</v>
      </c>
      <c r="D514" s="225">
        <v>20</v>
      </c>
      <c r="E514" s="226" t="s">
        <v>979</v>
      </c>
    </row>
    <row r="515" spans="1:5">
      <c r="A515" s="224"/>
      <c r="B515" s="227" t="s">
        <v>1005</v>
      </c>
      <c r="C515" s="224" t="s">
        <v>19</v>
      </c>
      <c r="D515" s="225">
        <v>30</v>
      </c>
      <c r="E515" s="226" t="s">
        <v>980</v>
      </c>
    </row>
    <row r="516" spans="1:5">
      <c r="A516" s="224" t="s">
        <v>1006</v>
      </c>
      <c r="B516" s="227" t="s">
        <v>1007</v>
      </c>
      <c r="C516" s="224" t="s">
        <v>19</v>
      </c>
      <c r="D516" s="225">
        <v>20</v>
      </c>
      <c r="E516" s="226" t="s">
        <v>979</v>
      </c>
    </row>
    <row r="517" spans="1:5">
      <c r="A517" s="224"/>
      <c r="B517" s="227"/>
      <c r="C517" s="224" t="s">
        <v>19</v>
      </c>
      <c r="D517" s="225">
        <v>30</v>
      </c>
      <c r="E517" s="226" t="s">
        <v>980</v>
      </c>
    </row>
    <row r="518" spans="1:5">
      <c r="A518" s="224" t="s">
        <v>1008</v>
      </c>
      <c r="B518" s="227" t="s">
        <v>1009</v>
      </c>
      <c r="C518" s="224" t="s">
        <v>19</v>
      </c>
      <c r="D518" s="225">
        <v>30</v>
      </c>
      <c r="E518" s="226" t="s">
        <v>979</v>
      </c>
    </row>
    <row r="519" spans="1:5">
      <c r="A519" s="224"/>
      <c r="B519" s="227"/>
      <c r="C519" s="224" t="s">
        <v>19</v>
      </c>
      <c r="D519" s="225">
        <v>35</v>
      </c>
      <c r="E519" s="226" t="s">
        <v>980</v>
      </c>
    </row>
    <row r="520" spans="1:5">
      <c r="A520" s="224" t="s">
        <v>1010</v>
      </c>
      <c r="B520" s="227" t="s">
        <v>1011</v>
      </c>
      <c r="C520" s="224" t="s">
        <v>19</v>
      </c>
      <c r="D520" s="225">
        <v>40</v>
      </c>
      <c r="E520" s="226" t="s">
        <v>979</v>
      </c>
    </row>
    <row r="521" spans="1:5">
      <c r="A521" s="224"/>
      <c r="B521" s="227"/>
      <c r="C521" s="224" t="s">
        <v>19</v>
      </c>
      <c r="D521" s="225">
        <v>45</v>
      </c>
      <c r="E521" s="226" t="s">
        <v>980</v>
      </c>
    </row>
    <row r="522" spans="1:5">
      <c r="A522" s="224" t="s">
        <v>1012</v>
      </c>
      <c r="B522" s="227" t="s">
        <v>1013</v>
      </c>
      <c r="C522" s="224" t="s">
        <v>19</v>
      </c>
      <c r="D522" s="225">
        <v>40</v>
      </c>
      <c r="E522" s="226" t="s">
        <v>1014</v>
      </c>
    </row>
    <row r="523" spans="1:5">
      <c r="A523" s="224"/>
      <c r="B523" s="227"/>
      <c r="C523" s="224" t="s">
        <v>19</v>
      </c>
      <c r="D523" s="225">
        <v>50</v>
      </c>
      <c r="E523" s="226" t="s">
        <v>1015</v>
      </c>
    </row>
    <row r="524" spans="1:5">
      <c r="A524" s="224"/>
      <c r="B524" s="227"/>
      <c r="C524" s="224" t="s">
        <v>19</v>
      </c>
      <c r="D524" s="225">
        <v>70</v>
      </c>
      <c r="E524" s="226" t="s">
        <v>1016</v>
      </c>
    </row>
    <row r="525" spans="1:5">
      <c r="A525" s="224" t="s">
        <v>1017</v>
      </c>
      <c r="B525" s="227" t="s">
        <v>1018</v>
      </c>
      <c r="C525" s="224" t="s">
        <v>19</v>
      </c>
      <c r="D525" s="225">
        <v>50</v>
      </c>
      <c r="E525" s="226" t="s">
        <v>979</v>
      </c>
    </row>
    <row r="526" spans="1:5">
      <c r="A526" s="224"/>
      <c r="B526" s="227"/>
      <c r="C526" s="224" t="s">
        <v>19</v>
      </c>
      <c r="D526" s="225">
        <v>70</v>
      </c>
      <c r="E526" s="226" t="s">
        <v>980</v>
      </c>
    </row>
    <row r="527" spans="1:5">
      <c r="A527" s="224" t="s">
        <v>1019</v>
      </c>
      <c r="B527" s="227" t="s">
        <v>1020</v>
      </c>
      <c r="C527" s="224" t="s">
        <v>19</v>
      </c>
      <c r="D527" s="225">
        <v>70</v>
      </c>
      <c r="E527" s="226" t="s">
        <v>979</v>
      </c>
    </row>
    <row r="528" spans="1:5">
      <c r="A528" s="224"/>
      <c r="B528" s="227"/>
      <c r="C528" s="224" t="s">
        <v>19</v>
      </c>
      <c r="D528" s="225">
        <v>97</v>
      </c>
      <c r="E528" s="226" t="s">
        <v>980</v>
      </c>
    </row>
    <row r="529" spans="1:5">
      <c r="A529" s="224" t="s">
        <v>1021</v>
      </c>
      <c r="B529" s="227" t="s">
        <v>1022</v>
      </c>
      <c r="C529" s="224" t="s">
        <v>19</v>
      </c>
      <c r="D529" s="225">
        <v>65</v>
      </c>
      <c r="E529" s="226" t="s">
        <v>979</v>
      </c>
    </row>
    <row r="530" spans="1:5">
      <c r="A530" s="224"/>
      <c r="B530" s="227" t="s">
        <v>1023</v>
      </c>
      <c r="C530" s="224" t="s">
        <v>19</v>
      </c>
      <c r="D530" s="225">
        <v>85</v>
      </c>
      <c r="E530" s="226" t="s">
        <v>980</v>
      </c>
    </row>
    <row r="531" spans="1:5">
      <c r="A531" s="224" t="s">
        <v>1024</v>
      </c>
      <c r="B531" s="227" t="s">
        <v>1022</v>
      </c>
      <c r="C531" s="224" t="s">
        <v>19</v>
      </c>
      <c r="D531" s="225">
        <v>90</v>
      </c>
      <c r="E531" s="226" t="s">
        <v>979</v>
      </c>
    </row>
    <row r="532" spans="1:5">
      <c r="A532" s="224"/>
      <c r="B532" s="227" t="s">
        <v>1025</v>
      </c>
      <c r="C532" s="224" t="s">
        <v>19</v>
      </c>
      <c r="D532" s="225">
        <v>120</v>
      </c>
      <c r="E532" s="226" t="s">
        <v>980</v>
      </c>
    </row>
    <row r="533" spans="1:5">
      <c r="A533" s="224" t="s">
        <v>1026</v>
      </c>
      <c r="B533" s="227" t="s">
        <v>1027</v>
      </c>
      <c r="C533" s="224" t="s">
        <v>19</v>
      </c>
      <c r="D533" s="225">
        <v>40</v>
      </c>
      <c r="E533" s="226" t="s">
        <v>979</v>
      </c>
    </row>
    <row r="534" spans="1:5">
      <c r="A534" s="224"/>
      <c r="B534" s="227"/>
      <c r="C534" s="224" t="s">
        <v>19</v>
      </c>
      <c r="D534" s="225">
        <v>50</v>
      </c>
      <c r="E534" s="226" t="s">
        <v>980</v>
      </c>
    </row>
    <row r="535" spans="1:5">
      <c r="A535" s="224" t="s">
        <v>1028</v>
      </c>
      <c r="B535" s="227" t="s">
        <v>1029</v>
      </c>
      <c r="C535" s="224" t="s">
        <v>19</v>
      </c>
      <c r="D535" s="225">
        <v>40</v>
      </c>
      <c r="E535" s="226" t="s">
        <v>979</v>
      </c>
    </row>
    <row r="536" spans="1:5">
      <c r="A536" s="224"/>
      <c r="B536" s="227"/>
      <c r="C536" s="224" t="s">
        <v>19</v>
      </c>
      <c r="D536" s="225">
        <v>50</v>
      </c>
      <c r="E536" s="226" t="s">
        <v>980</v>
      </c>
    </row>
    <row r="537" spans="1:5">
      <c r="A537" s="224" t="s">
        <v>1030</v>
      </c>
      <c r="B537" s="227" t="s">
        <v>1031</v>
      </c>
      <c r="C537" s="224" t="s">
        <v>19</v>
      </c>
      <c r="D537" s="225">
        <v>10</v>
      </c>
      <c r="E537" s="226" t="s">
        <v>979</v>
      </c>
    </row>
    <row r="538" spans="1:5">
      <c r="A538" s="224"/>
      <c r="B538" s="227"/>
      <c r="C538" s="224" t="s">
        <v>19</v>
      </c>
      <c r="D538" s="225">
        <v>15</v>
      </c>
      <c r="E538" s="226" t="s">
        <v>980</v>
      </c>
    </row>
    <row r="539" spans="1:5">
      <c r="A539" s="224" t="s">
        <v>1032</v>
      </c>
      <c r="B539" s="227" t="s">
        <v>1033</v>
      </c>
      <c r="C539" s="224" t="s">
        <v>19</v>
      </c>
      <c r="D539" s="225">
        <v>15</v>
      </c>
      <c r="E539" s="226" t="s">
        <v>979</v>
      </c>
    </row>
    <row r="540" spans="1:5">
      <c r="A540" s="224"/>
      <c r="B540" s="227"/>
      <c r="C540" s="224" t="s">
        <v>19</v>
      </c>
      <c r="D540" s="225">
        <v>20</v>
      </c>
      <c r="E540" s="226" t="s">
        <v>980</v>
      </c>
    </row>
    <row r="541" spans="1:5">
      <c r="A541" s="224" t="s">
        <v>1034</v>
      </c>
      <c r="B541" s="227" t="s">
        <v>1035</v>
      </c>
      <c r="C541" s="224" t="s">
        <v>19</v>
      </c>
      <c r="D541" s="225">
        <v>20</v>
      </c>
      <c r="E541" s="226" t="s">
        <v>979</v>
      </c>
    </row>
    <row r="542" spans="1:5">
      <c r="A542" s="224"/>
      <c r="B542" s="227"/>
      <c r="C542" s="224" t="s">
        <v>19</v>
      </c>
      <c r="D542" s="225">
        <v>25</v>
      </c>
      <c r="E542" s="226" t="s">
        <v>980</v>
      </c>
    </row>
    <row r="543" spans="1:5">
      <c r="A543" s="224" t="s">
        <v>1036</v>
      </c>
      <c r="B543" s="227" t="s">
        <v>1037</v>
      </c>
      <c r="C543" s="224" t="s">
        <v>19</v>
      </c>
      <c r="D543" s="225">
        <v>50</v>
      </c>
      <c r="E543" s="226" t="s">
        <v>979</v>
      </c>
    </row>
    <row r="544" spans="1:5">
      <c r="A544" s="224"/>
      <c r="B544" s="227"/>
      <c r="C544" s="224" t="s">
        <v>19</v>
      </c>
      <c r="D544" s="225">
        <v>70</v>
      </c>
      <c r="E544" s="226" t="s">
        <v>980</v>
      </c>
    </row>
    <row r="545" spans="1:5">
      <c r="A545" s="224" t="s">
        <v>1038</v>
      </c>
      <c r="B545" s="227" t="s">
        <v>1039</v>
      </c>
      <c r="C545" s="224" t="s">
        <v>44</v>
      </c>
      <c r="D545" s="225">
        <v>70</v>
      </c>
      <c r="E545" s="226" t="s">
        <v>979</v>
      </c>
    </row>
    <row r="546" spans="1:5">
      <c r="A546" s="224"/>
      <c r="B546" s="227"/>
      <c r="C546" s="224" t="s">
        <v>44</v>
      </c>
      <c r="D546" s="225">
        <v>90</v>
      </c>
      <c r="E546" s="226" t="s">
        <v>980</v>
      </c>
    </row>
    <row r="547" spans="1:5">
      <c r="A547" s="224" t="s">
        <v>1040</v>
      </c>
      <c r="B547" s="227" t="s">
        <v>1041</v>
      </c>
      <c r="C547" s="224" t="s">
        <v>44</v>
      </c>
      <c r="D547" s="225">
        <v>20</v>
      </c>
      <c r="E547" s="226" t="s">
        <v>979</v>
      </c>
    </row>
    <row r="548" spans="1:5">
      <c r="A548" s="224"/>
      <c r="B548" s="227"/>
      <c r="C548" s="224" t="s">
        <v>44</v>
      </c>
      <c r="D548" s="225">
        <v>30</v>
      </c>
      <c r="E548" s="226" t="s">
        <v>980</v>
      </c>
    </row>
    <row r="549" spans="1:5">
      <c r="A549" s="224" t="s">
        <v>1042</v>
      </c>
      <c r="B549" s="227" t="s">
        <v>1043</v>
      </c>
      <c r="C549" s="224" t="s">
        <v>20</v>
      </c>
      <c r="D549" s="225">
        <v>50</v>
      </c>
      <c r="E549" s="226" t="s">
        <v>979</v>
      </c>
    </row>
    <row r="550" spans="1:5">
      <c r="A550" s="224"/>
      <c r="B550" s="227"/>
      <c r="C550" s="224" t="s">
        <v>20</v>
      </c>
      <c r="D550" s="225">
        <v>70</v>
      </c>
      <c r="E550" s="226" t="s">
        <v>980</v>
      </c>
    </row>
    <row r="551" spans="1:5">
      <c r="A551" s="224" t="s">
        <v>1044</v>
      </c>
      <c r="B551" s="227" t="s">
        <v>1045</v>
      </c>
      <c r="C551" s="224" t="s">
        <v>20</v>
      </c>
      <c r="D551" s="225">
        <v>100</v>
      </c>
      <c r="E551" s="226" t="s">
        <v>979</v>
      </c>
    </row>
    <row r="552" spans="1:5">
      <c r="A552" s="224"/>
      <c r="B552" s="227"/>
      <c r="C552" s="224" t="s">
        <v>20</v>
      </c>
      <c r="D552" s="225">
        <v>120</v>
      </c>
      <c r="E552" s="226" t="s">
        <v>980</v>
      </c>
    </row>
    <row r="553" spans="1:5">
      <c r="A553" s="224" t="s">
        <v>1046</v>
      </c>
      <c r="B553" s="227" t="s">
        <v>1047</v>
      </c>
      <c r="C553" s="224" t="s">
        <v>19</v>
      </c>
      <c r="D553" s="225">
        <v>100</v>
      </c>
      <c r="E553" s="226" t="s">
        <v>979</v>
      </c>
    </row>
    <row r="554" spans="1:5">
      <c r="A554" s="224"/>
      <c r="B554" s="227"/>
      <c r="C554" s="224" t="s">
        <v>19</v>
      </c>
      <c r="D554" s="225">
        <v>150</v>
      </c>
      <c r="E554" s="226" t="s">
        <v>980</v>
      </c>
    </row>
    <row r="555" spans="1:5">
      <c r="A555" s="224" t="s">
        <v>1048</v>
      </c>
      <c r="B555" s="227" t="s">
        <v>1049</v>
      </c>
      <c r="C555" s="224" t="s">
        <v>19</v>
      </c>
      <c r="D555" s="225">
        <v>200</v>
      </c>
      <c r="E555" s="226" t="s">
        <v>979</v>
      </c>
    </row>
    <row r="556" spans="1:5">
      <c r="A556" s="224"/>
      <c r="B556" s="227"/>
      <c r="C556" s="224" t="s">
        <v>19</v>
      </c>
      <c r="D556" s="225">
        <v>250</v>
      </c>
      <c r="E556" s="226" t="s">
        <v>980</v>
      </c>
    </row>
    <row r="557" spans="1:5">
      <c r="A557" s="224" t="s">
        <v>1050</v>
      </c>
      <c r="B557" s="227" t="s">
        <v>1051</v>
      </c>
      <c r="C557" s="224" t="s">
        <v>19</v>
      </c>
      <c r="D557" s="225">
        <v>80</v>
      </c>
      <c r="E557" s="226" t="s">
        <v>979</v>
      </c>
    </row>
    <row r="558" spans="1:5">
      <c r="A558" s="224"/>
      <c r="B558" s="227"/>
      <c r="C558" s="224" t="s">
        <v>19</v>
      </c>
      <c r="D558" s="225">
        <v>120</v>
      </c>
      <c r="E558" s="226" t="s">
        <v>980</v>
      </c>
    </row>
    <row r="559" spans="1:5">
      <c r="A559" s="224" t="s">
        <v>1052</v>
      </c>
      <c r="B559" s="227" t="s">
        <v>1053</v>
      </c>
      <c r="C559" s="224" t="s">
        <v>20</v>
      </c>
      <c r="D559" s="225">
        <v>50</v>
      </c>
      <c r="E559" s="226" t="s">
        <v>979</v>
      </c>
    </row>
    <row r="560" spans="1:5">
      <c r="A560" s="224"/>
      <c r="B560" s="227"/>
      <c r="C560" s="224" t="s">
        <v>20</v>
      </c>
      <c r="D560" s="225">
        <v>70</v>
      </c>
      <c r="E560" s="226" t="s">
        <v>980</v>
      </c>
    </row>
    <row r="561" spans="1:5">
      <c r="A561" s="224" t="s">
        <v>1054</v>
      </c>
      <c r="B561" s="227" t="s">
        <v>1055</v>
      </c>
      <c r="C561" s="224" t="s">
        <v>20</v>
      </c>
      <c r="D561" s="225">
        <v>80</v>
      </c>
      <c r="E561" s="226" t="s">
        <v>979</v>
      </c>
    </row>
    <row r="562" spans="1:5">
      <c r="A562" s="224"/>
      <c r="B562" s="227"/>
      <c r="C562" s="224" t="s">
        <v>20</v>
      </c>
      <c r="D562" s="225">
        <v>95</v>
      </c>
      <c r="E562" s="226" t="s">
        <v>980</v>
      </c>
    </row>
    <row r="563" spans="1:5">
      <c r="A563" s="224" t="s">
        <v>1056</v>
      </c>
      <c r="B563" s="227" t="s">
        <v>1057</v>
      </c>
      <c r="C563" s="224" t="s">
        <v>19</v>
      </c>
      <c r="D563" s="225">
        <v>100</v>
      </c>
      <c r="E563" s="226" t="s">
        <v>979</v>
      </c>
    </row>
    <row r="564" spans="1:5">
      <c r="A564" s="224"/>
      <c r="B564" s="227"/>
      <c r="C564" s="224" t="s">
        <v>19</v>
      </c>
      <c r="D564" s="225">
        <v>150</v>
      </c>
      <c r="E564" s="226" t="s">
        <v>980</v>
      </c>
    </row>
    <row r="565" spans="1:5">
      <c r="A565" s="224" t="s">
        <v>1058</v>
      </c>
      <c r="B565" s="227" t="s">
        <v>1059</v>
      </c>
      <c r="C565" s="224" t="s">
        <v>20</v>
      </c>
      <c r="D565" s="225">
        <v>100</v>
      </c>
      <c r="E565" s="226" t="s">
        <v>979</v>
      </c>
    </row>
    <row r="566" spans="1:5">
      <c r="A566" s="224"/>
      <c r="B566" s="227"/>
      <c r="C566" s="224" t="s">
        <v>20</v>
      </c>
      <c r="D566" s="225">
        <v>140</v>
      </c>
      <c r="E566" s="226" t="s">
        <v>980</v>
      </c>
    </row>
    <row r="567" spans="1:5">
      <c r="A567" s="224" t="s">
        <v>1060</v>
      </c>
      <c r="B567" s="227" t="s">
        <v>1061</v>
      </c>
      <c r="C567" s="224" t="s">
        <v>20</v>
      </c>
      <c r="D567" s="225">
        <v>200</v>
      </c>
      <c r="E567" s="226" t="s">
        <v>979</v>
      </c>
    </row>
    <row r="568" spans="1:5">
      <c r="A568" s="224"/>
      <c r="B568" s="227"/>
      <c r="C568" s="224" t="s">
        <v>20</v>
      </c>
      <c r="D568" s="225">
        <v>300</v>
      </c>
      <c r="E568" s="226" t="s">
        <v>980</v>
      </c>
    </row>
    <row r="569" spans="1:5">
      <c r="A569" s="224" t="s">
        <v>1062</v>
      </c>
      <c r="B569" s="227" t="s">
        <v>1063</v>
      </c>
      <c r="C569" s="224" t="s">
        <v>20</v>
      </c>
      <c r="D569" s="225">
        <v>30</v>
      </c>
      <c r="E569" s="226" t="s">
        <v>979</v>
      </c>
    </row>
    <row r="570" spans="1:5">
      <c r="A570" s="224"/>
      <c r="B570" s="227" t="s">
        <v>1064</v>
      </c>
      <c r="C570" s="224" t="s">
        <v>20</v>
      </c>
      <c r="D570" s="225">
        <v>35</v>
      </c>
      <c r="E570" s="226" t="s">
        <v>980</v>
      </c>
    </row>
    <row r="571" spans="1:5">
      <c r="A571" s="224" t="s">
        <v>1065</v>
      </c>
      <c r="B571" s="227" t="s">
        <v>1066</v>
      </c>
      <c r="C571" s="224" t="s">
        <v>20</v>
      </c>
      <c r="D571" s="225">
        <v>25</v>
      </c>
      <c r="E571" s="226" t="s">
        <v>979</v>
      </c>
    </row>
    <row r="572" spans="1:5">
      <c r="A572" s="224"/>
      <c r="B572" s="227"/>
      <c r="C572" s="224" t="s">
        <v>20</v>
      </c>
      <c r="D572" s="225">
        <v>30</v>
      </c>
      <c r="E572" s="226" t="s">
        <v>980</v>
      </c>
    </row>
    <row r="573" spans="1:5">
      <c r="A573" s="224" t="s">
        <v>1067</v>
      </c>
      <c r="B573" s="227" t="s">
        <v>1068</v>
      </c>
      <c r="C573" s="224" t="s">
        <v>44</v>
      </c>
      <c r="D573" s="225">
        <v>50</v>
      </c>
      <c r="E573" s="226" t="s">
        <v>979</v>
      </c>
    </row>
    <row r="574" spans="1:5">
      <c r="A574" s="224"/>
      <c r="B574" s="227"/>
      <c r="C574" s="224" t="s">
        <v>44</v>
      </c>
      <c r="D574" s="225">
        <v>75</v>
      </c>
      <c r="E574" s="226" t="s">
        <v>980</v>
      </c>
    </row>
    <row r="575" spans="1:5">
      <c r="A575" s="224" t="s">
        <v>1069</v>
      </c>
      <c r="B575" s="227" t="s">
        <v>1070</v>
      </c>
      <c r="C575" s="224" t="s">
        <v>44</v>
      </c>
      <c r="D575" s="225">
        <v>30</v>
      </c>
      <c r="E575" s="226" t="s">
        <v>979</v>
      </c>
    </row>
    <row r="576" spans="1:5">
      <c r="A576" s="224"/>
      <c r="B576" s="227"/>
      <c r="C576" s="224" t="s">
        <v>44</v>
      </c>
      <c r="D576" s="225">
        <v>45</v>
      </c>
      <c r="E576" s="226" t="s">
        <v>980</v>
      </c>
    </row>
    <row r="577" spans="1:5">
      <c r="A577" s="224" t="s">
        <v>1071</v>
      </c>
      <c r="B577" s="227" t="s">
        <v>1072</v>
      </c>
      <c r="C577" s="224" t="s">
        <v>44</v>
      </c>
      <c r="D577" s="225">
        <v>45</v>
      </c>
      <c r="E577" s="226" t="s">
        <v>979</v>
      </c>
    </row>
    <row r="578" spans="1:5">
      <c r="A578" s="224"/>
      <c r="B578" s="227"/>
      <c r="C578" s="224" t="s">
        <v>44</v>
      </c>
      <c r="D578" s="225">
        <v>60</v>
      </c>
      <c r="E578" s="226" t="s">
        <v>980</v>
      </c>
    </row>
    <row r="579" spans="1:5">
      <c r="A579" s="224" t="s">
        <v>1073</v>
      </c>
      <c r="B579" s="227" t="s">
        <v>1074</v>
      </c>
      <c r="C579" s="224" t="s">
        <v>44</v>
      </c>
      <c r="D579" s="225">
        <v>160</v>
      </c>
      <c r="E579" s="226" t="s">
        <v>979</v>
      </c>
    </row>
    <row r="580" spans="1:5">
      <c r="A580" s="224"/>
      <c r="B580" s="227"/>
      <c r="C580" s="224" t="s">
        <v>44</v>
      </c>
      <c r="D580" s="225">
        <v>205</v>
      </c>
      <c r="E580" s="226" t="s">
        <v>980</v>
      </c>
    </row>
    <row r="581" spans="1:5">
      <c r="A581" s="224" t="s">
        <v>1075</v>
      </c>
      <c r="B581" s="227" t="s">
        <v>1076</v>
      </c>
      <c r="C581" s="224" t="s">
        <v>1077</v>
      </c>
      <c r="D581" s="225">
        <v>120</v>
      </c>
      <c r="E581" s="226" t="s">
        <v>979</v>
      </c>
    </row>
    <row r="582" spans="1:5">
      <c r="A582" s="224"/>
      <c r="B582" s="227"/>
      <c r="C582" s="224" t="s">
        <v>1077</v>
      </c>
      <c r="D582" s="225">
        <v>170</v>
      </c>
      <c r="E582" s="226" t="s">
        <v>980</v>
      </c>
    </row>
    <row r="583" spans="1:5">
      <c r="A583" s="224" t="s">
        <v>1078</v>
      </c>
      <c r="B583" s="227" t="s">
        <v>1079</v>
      </c>
      <c r="C583" s="224" t="s">
        <v>1077</v>
      </c>
      <c r="D583" s="225">
        <v>225</v>
      </c>
      <c r="E583" s="226" t="s">
        <v>979</v>
      </c>
    </row>
    <row r="584" spans="1:5">
      <c r="A584" s="224"/>
      <c r="B584" s="227"/>
      <c r="C584" s="224" t="s">
        <v>1077</v>
      </c>
      <c r="D584" s="225">
        <v>300</v>
      </c>
      <c r="E584" s="226" t="s">
        <v>980</v>
      </c>
    </row>
    <row r="585" spans="1:5">
      <c r="A585" s="224" t="s">
        <v>1080</v>
      </c>
      <c r="B585" s="227" t="s">
        <v>1081</v>
      </c>
      <c r="C585" s="224" t="s">
        <v>1077</v>
      </c>
      <c r="D585" s="225">
        <v>580</v>
      </c>
      <c r="E585" s="226" t="s">
        <v>979</v>
      </c>
    </row>
    <row r="586" spans="1:5">
      <c r="A586" s="224"/>
      <c r="B586" s="227"/>
      <c r="C586" s="224" t="s">
        <v>1077</v>
      </c>
      <c r="D586" s="225">
        <v>700</v>
      </c>
      <c r="E586" s="226" t="s">
        <v>980</v>
      </c>
    </row>
    <row r="587" spans="1:5">
      <c r="A587" s="224" t="s">
        <v>1082</v>
      </c>
      <c r="B587" s="227" t="s">
        <v>1083</v>
      </c>
      <c r="C587" s="224"/>
      <c r="D587" s="225"/>
      <c r="E587" s="226"/>
    </row>
    <row r="588" spans="1:5">
      <c r="A588" s="224"/>
      <c r="B588" s="227" t="s">
        <v>1084</v>
      </c>
      <c r="C588" s="224" t="s">
        <v>44</v>
      </c>
      <c r="D588" s="225">
        <v>250</v>
      </c>
      <c r="E588" s="226" t="s">
        <v>979</v>
      </c>
    </row>
    <row r="589" spans="1:5">
      <c r="A589" s="224"/>
      <c r="B589" s="227"/>
      <c r="C589" s="224" t="s">
        <v>44</v>
      </c>
      <c r="D589" s="225">
        <v>300</v>
      </c>
      <c r="E589" s="226" t="s">
        <v>980</v>
      </c>
    </row>
    <row r="590" spans="1:5">
      <c r="A590" s="224"/>
      <c r="B590" s="227" t="s">
        <v>1085</v>
      </c>
      <c r="C590" s="224" t="s">
        <v>44</v>
      </c>
      <c r="D590" s="225">
        <v>180</v>
      </c>
      <c r="E590" s="226" t="s">
        <v>979</v>
      </c>
    </row>
    <row r="591" spans="1:5">
      <c r="A591" s="224"/>
      <c r="B591" s="227"/>
      <c r="C591" s="224" t="s">
        <v>44</v>
      </c>
      <c r="D591" s="225">
        <v>220</v>
      </c>
      <c r="E591" s="226" t="s">
        <v>980</v>
      </c>
    </row>
    <row r="592" spans="1:5">
      <c r="A592" s="224"/>
      <c r="B592" s="227"/>
      <c r="C592" s="224"/>
      <c r="D592" s="225"/>
      <c r="E592" s="226"/>
    </row>
    <row r="593" spans="1:5">
      <c r="A593" s="224"/>
      <c r="B593" s="223" t="s">
        <v>14</v>
      </c>
      <c r="C593" s="224"/>
      <c r="D593" s="225"/>
      <c r="E593" s="226"/>
    </row>
    <row r="594" spans="1:5">
      <c r="A594" s="224"/>
      <c r="B594" s="227" t="s">
        <v>1086</v>
      </c>
      <c r="C594" s="224"/>
      <c r="D594" s="225"/>
      <c r="E594" s="226"/>
    </row>
    <row r="595" spans="1:5">
      <c r="A595" s="224"/>
      <c r="B595" s="227" t="s">
        <v>1087</v>
      </c>
      <c r="C595" s="224"/>
      <c r="D595" s="225"/>
      <c r="E595" s="226"/>
    </row>
    <row r="596" spans="1:5">
      <c r="A596" s="224"/>
      <c r="B596" s="227"/>
      <c r="C596" s="229"/>
      <c r="D596" s="230"/>
      <c r="E596" s="228"/>
    </row>
    <row r="597" spans="1:5">
      <c r="A597" s="222">
        <v>3</v>
      </c>
      <c r="B597" s="223" t="s">
        <v>1088</v>
      </c>
      <c r="C597" s="224"/>
      <c r="D597" s="225"/>
      <c r="E597" s="226"/>
    </row>
    <row r="598" spans="1:5">
      <c r="A598" s="222">
        <v>3.1</v>
      </c>
      <c r="B598" s="223" t="s">
        <v>1089</v>
      </c>
      <c r="C598" s="224"/>
      <c r="D598" s="225"/>
      <c r="E598" s="226"/>
    </row>
    <row r="599" spans="1:5">
      <c r="A599" s="224"/>
      <c r="B599" s="227" t="s">
        <v>1090</v>
      </c>
      <c r="C599" s="224" t="s">
        <v>44</v>
      </c>
      <c r="D599" s="225">
        <v>165</v>
      </c>
      <c r="E599" s="226"/>
    </row>
    <row r="600" spans="1:5">
      <c r="A600" s="224"/>
      <c r="B600" s="227" t="s">
        <v>1091</v>
      </c>
      <c r="C600" s="224" t="s">
        <v>44</v>
      </c>
      <c r="D600" s="225">
        <v>275</v>
      </c>
      <c r="E600" s="226"/>
    </row>
    <row r="601" spans="1:5">
      <c r="A601" s="224"/>
      <c r="B601" s="227" t="s">
        <v>1092</v>
      </c>
      <c r="C601" s="224" t="s">
        <v>44</v>
      </c>
      <c r="D601" s="225">
        <v>350</v>
      </c>
      <c r="E601" s="226"/>
    </row>
    <row r="602" spans="1:5">
      <c r="A602" s="224"/>
      <c r="B602" s="227" t="s">
        <v>1093</v>
      </c>
      <c r="C602" s="224" t="s">
        <v>44</v>
      </c>
      <c r="D602" s="225">
        <v>500</v>
      </c>
      <c r="E602" s="226"/>
    </row>
    <row r="603" spans="1:5">
      <c r="A603" s="224"/>
      <c r="B603" s="227" t="s">
        <v>1094</v>
      </c>
      <c r="C603" s="224"/>
      <c r="D603" s="225"/>
      <c r="E603" s="226"/>
    </row>
    <row r="604" spans="1:5">
      <c r="A604" s="224"/>
      <c r="B604" s="227" t="s">
        <v>1095</v>
      </c>
      <c r="C604" s="224"/>
      <c r="D604" s="225"/>
      <c r="E604" s="226"/>
    </row>
    <row r="605" spans="1:5">
      <c r="A605" s="224"/>
      <c r="B605" s="227" t="s">
        <v>1096</v>
      </c>
      <c r="C605" s="224"/>
      <c r="D605" s="225"/>
      <c r="E605" s="226"/>
    </row>
    <row r="606" spans="1:5">
      <c r="A606" s="224"/>
      <c r="B606" s="227"/>
      <c r="C606" s="224"/>
      <c r="D606" s="225"/>
      <c r="E606" s="226"/>
    </row>
    <row r="607" spans="1:5">
      <c r="A607" s="222">
        <v>3.2</v>
      </c>
      <c r="B607" s="223" t="s">
        <v>1097</v>
      </c>
      <c r="C607" s="224"/>
      <c r="D607" s="225"/>
      <c r="E607" s="226"/>
    </row>
    <row r="608" spans="1:5">
      <c r="A608" s="224"/>
      <c r="B608" s="227" t="s">
        <v>1090</v>
      </c>
      <c r="C608" s="224"/>
      <c r="D608" s="225">
        <v>140</v>
      </c>
      <c r="E608" s="226"/>
    </row>
    <row r="609" spans="1:5">
      <c r="A609" s="224"/>
      <c r="B609" s="227" t="s">
        <v>1091</v>
      </c>
      <c r="C609" s="224" t="s">
        <v>44</v>
      </c>
      <c r="D609" s="225">
        <v>200</v>
      </c>
      <c r="E609" s="226"/>
    </row>
    <row r="610" spans="1:5">
      <c r="A610" s="224"/>
      <c r="B610" s="227" t="s">
        <v>1092</v>
      </c>
      <c r="C610" s="224" t="s">
        <v>44</v>
      </c>
      <c r="D610" s="225">
        <v>250</v>
      </c>
      <c r="E610" s="226"/>
    </row>
    <row r="611" spans="1:5">
      <c r="A611" s="224"/>
      <c r="B611" s="227" t="s">
        <v>1093</v>
      </c>
      <c r="C611" s="224" t="s">
        <v>44</v>
      </c>
      <c r="D611" s="225">
        <v>400</v>
      </c>
      <c r="E611" s="226"/>
    </row>
    <row r="612" spans="1:5">
      <c r="A612" s="224"/>
      <c r="B612" s="227" t="s">
        <v>1094</v>
      </c>
      <c r="C612" s="224"/>
      <c r="D612" s="225"/>
      <c r="E612" s="226"/>
    </row>
    <row r="613" spans="1:5">
      <c r="A613" s="224"/>
      <c r="B613" s="227" t="s">
        <v>1095</v>
      </c>
      <c r="C613" s="224"/>
      <c r="D613" s="225"/>
      <c r="E613" s="226"/>
    </row>
    <row r="614" spans="1:5">
      <c r="A614" s="224"/>
      <c r="B614" s="227" t="s">
        <v>1096</v>
      </c>
      <c r="C614" s="224"/>
      <c r="D614" s="225"/>
      <c r="E614" s="226"/>
    </row>
    <row r="615" spans="1:5">
      <c r="A615" s="224"/>
      <c r="B615" s="227" t="s">
        <v>1098</v>
      </c>
      <c r="C615" s="224"/>
      <c r="D615" s="225"/>
      <c r="E615" s="226"/>
    </row>
    <row r="616" spans="1:5">
      <c r="A616" s="224"/>
      <c r="B616" s="227"/>
      <c r="C616" s="224"/>
      <c r="D616" s="225"/>
      <c r="E616" s="226"/>
    </row>
    <row r="617" spans="1:5">
      <c r="A617" s="222">
        <v>3.3</v>
      </c>
      <c r="B617" s="223" t="s">
        <v>1099</v>
      </c>
      <c r="C617" s="224"/>
      <c r="D617" s="225"/>
      <c r="E617" s="226"/>
    </row>
    <row r="618" spans="1:5">
      <c r="A618" s="224"/>
      <c r="B618" s="227" t="s">
        <v>1100</v>
      </c>
      <c r="C618" s="224" t="s">
        <v>44</v>
      </c>
      <c r="D618" s="225">
        <v>65</v>
      </c>
      <c r="E618" s="226"/>
    </row>
    <row r="619" spans="1:5">
      <c r="A619" s="224"/>
      <c r="B619" s="227" t="s">
        <v>1090</v>
      </c>
      <c r="C619" s="224" t="s">
        <v>44</v>
      </c>
      <c r="D619" s="225">
        <v>90</v>
      </c>
      <c r="E619" s="226"/>
    </row>
    <row r="620" spans="1:5">
      <c r="A620" s="224"/>
      <c r="B620" s="227" t="s">
        <v>1101</v>
      </c>
      <c r="C620" s="224" t="s">
        <v>44</v>
      </c>
      <c r="D620" s="225">
        <v>110</v>
      </c>
      <c r="E620" s="226"/>
    </row>
    <row r="621" spans="1:5">
      <c r="A621" s="224"/>
      <c r="B621" s="227" t="s">
        <v>1091</v>
      </c>
      <c r="C621" s="224" t="s">
        <v>44</v>
      </c>
      <c r="D621" s="225">
        <v>145</v>
      </c>
      <c r="E621" s="226"/>
    </row>
    <row r="622" spans="1:5">
      <c r="A622" s="224"/>
      <c r="B622" s="227" t="s">
        <v>1092</v>
      </c>
      <c r="C622" s="224" t="s">
        <v>44</v>
      </c>
      <c r="D622" s="225">
        <v>200</v>
      </c>
      <c r="E622" s="226"/>
    </row>
    <row r="623" spans="1:5">
      <c r="A623" s="224"/>
      <c r="B623" s="227" t="s">
        <v>1093</v>
      </c>
      <c r="C623" s="224" t="s">
        <v>44</v>
      </c>
      <c r="D623" s="225">
        <v>330</v>
      </c>
      <c r="E623" s="226"/>
    </row>
    <row r="624" spans="1:5">
      <c r="A624" s="224"/>
      <c r="B624" s="227" t="s">
        <v>1102</v>
      </c>
      <c r="C624" s="224"/>
      <c r="D624" s="225"/>
      <c r="E624" s="226"/>
    </row>
    <row r="625" spans="1:5">
      <c r="A625" s="224"/>
      <c r="B625" s="227" t="s">
        <v>1095</v>
      </c>
      <c r="C625" s="224"/>
      <c r="D625" s="225"/>
      <c r="E625" s="226"/>
    </row>
    <row r="626" spans="1:5">
      <c r="A626" s="224"/>
      <c r="B626" s="227" t="s">
        <v>1096</v>
      </c>
      <c r="C626" s="224"/>
      <c r="D626" s="225"/>
      <c r="E626" s="226"/>
    </row>
    <row r="627" spans="1:5">
      <c r="A627" s="224"/>
      <c r="B627" s="227"/>
      <c r="C627" s="224"/>
      <c r="D627" s="225"/>
      <c r="E627" s="226"/>
    </row>
    <row r="628" spans="1:5">
      <c r="A628" s="224"/>
      <c r="B628" s="227"/>
      <c r="C628" s="224"/>
      <c r="D628" s="225"/>
      <c r="E628" s="226"/>
    </row>
    <row r="629" spans="1:5">
      <c r="A629" s="222">
        <v>3.4</v>
      </c>
      <c r="B629" s="223" t="s">
        <v>1103</v>
      </c>
      <c r="C629" s="224"/>
      <c r="D629" s="225"/>
      <c r="E629" s="226"/>
    </row>
    <row r="630" spans="1:5">
      <c r="A630" s="224"/>
      <c r="B630" s="227" t="s">
        <v>1104</v>
      </c>
      <c r="C630" s="224" t="s">
        <v>44</v>
      </c>
      <c r="D630" s="225">
        <v>30</v>
      </c>
      <c r="E630" s="226"/>
    </row>
    <row r="631" spans="1:5">
      <c r="A631" s="224"/>
      <c r="B631" s="227" t="s">
        <v>1105</v>
      </c>
      <c r="C631" s="224" t="s">
        <v>44</v>
      </c>
      <c r="D631" s="225">
        <v>35</v>
      </c>
      <c r="E631" s="226"/>
    </row>
    <row r="632" spans="1:5">
      <c r="A632" s="224"/>
      <c r="B632" s="227" t="s">
        <v>1106</v>
      </c>
      <c r="C632" s="224" t="s">
        <v>44</v>
      </c>
      <c r="D632" s="225">
        <v>50</v>
      </c>
      <c r="E632" s="226"/>
    </row>
    <row r="633" spans="1:5">
      <c r="A633" s="224"/>
      <c r="B633" s="227" t="s">
        <v>1107</v>
      </c>
      <c r="C633" s="224" t="s">
        <v>44</v>
      </c>
      <c r="D633" s="225">
        <v>70</v>
      </c>
      <c r="E633" s="226"/>
    </row>
    <row r="634" spans="1:5">
      <c r="A634" s="224"/>
      <c r="B634" s="227" t="s">
        <v>1100</v>
      </c>
      <c r="C634" s="224" t="s">
        <v>44</v>
      </c>
      <c r="D634" s="225">
        <v>80</v>
      </c>
      <c r="E634" s="226"/>
    </row>
    <row r="635" spans="1:5">
      <c r="A635" s="224"/>
      <c r="B635" s="227" t="s">
        <v>1090</v>
      </c>
      <c r="C635" s="224" t="s">
        <v>44</v>
      </c>
      <c r="D635" s="225">
        <v>110</v>
      </c>
      <c r="E635" s="226"/>
    </row>
    <row r="636" spans="1:5">
      <c r="A636" s="224"/>
      <c r="B636" s="227" t="s">
        <v>1101</v>
      </c>
      <c r="C636" s="224" t="s">
        <v>44</v>
      </c>
      <c r="D636" s="225">
        <v>135</v>
      </c>
      <c r="E636" s="226"/>
    </row>
    <row r="637" spans="1:5">
      <c r="A637" s="224"/>
      <c r="B637" s="227" t="s">
        <v>1091</v>
      </c>
      <c r="C637" s="224" t="s">
        <v>44</v>
      </c>
      <c r="D637" s="225">
        <v>175</v>
      </c>
      <c r="E637" s="226"/>
    </row>
    <row r="638" spans="1:5">
      <c r="A638" s="224"/>
      <c r="B638" s="227" t="s">
        <v>1092</v>
      </c>
      <c r="C638" s="224" t="s">
        <v>44</v>
      </c>
      <c r="D638" s="225">
        <v>250</v>
      </c>
      <c r="E638" s="226"/>
    </row>
    <row r="639" spans="1:5">
      <c r="A639" s="224"/>
      <c r="B639" s="227" t="s">
        <v>1093</v>
      </c>
      <c r="C639" s="224" t="s">
        <v>44</v>
      </c>
      <c r="D639" s="225">
        <v>400</v>
      </c>
      <c r="E639" s="226"/>
    </row>
    <row r="640" spans="1:5">
      <c r="A640" s="224"/>
      <c r="B640" s="227" t="s">
        <v>1094</v>
      </c>
      <c r="C640" s="224"/>
      <c r="D640" s="225"/>
      <c r="E640" s="226"/>
    </row>
    <row r="641" spans="1:5">
      <c r="A641" s="224"/>
      <c r="B641" s="227" t="s">
        <v>1095</v>
      </c>
      <c r="C641" s="224"/>
      <c r="D641" s="225"/>
      <c r="E641" s="226"/>
    </row>
    <row r="642" spans="1:5">
      <c r="A642" s="224"/>
      <c r="B642" s="227" t="s">
        <v>1096</v>
      </c>
      <c r="C642" s="224"/>
      <c r="D642" s="225"/>
      <c r="E642" s="226"/>
    </row>
    <row r="643" spans="1:5">
      <c r="A643" s="224"/>
      <c r="B643" s="227"/>
      <c r="C643" s="224"/>
      <c r="D643" s="225"/>
      <c r="E643" s="226"/>
    </row>
    <row r="644" spans="1:5">
      <c r="A644" s="222">
        <v>3.5</v>
      </c>
      <c r="B644" s="223" t="s">
        <v>1108</v>
      </c>
      <c r="C644" s="222"/>
      <c r="D644" s="231"/>
      <c r="E644" s="226"/>
    </row>
    <row r="645" spans="1:5">
      <c r="A645" s="224"/>
      <c r="B645" s="227" t="s">
        <v>1106</v>
      </c>
      <c r="C645" s="224" t="s">
        <v>44</v>
      </c>
      <c r="D645" s="225">
        <v>60</v>
      </c>
      <c r="E645" s="226"/>
    </row>
    <row r="646" spans="1:5">
      <c r="A646" s="224"/>
      <c r="B646" s="227" t="s">
        <v>1107</v>
      </c>
      <c r="C646" s="224" t="s">
        <v>44</v>
      </c>
      <c r="D646" s="225">
        <v>80</v>
      </c>
      <c r="E646" s="226"/>
    </row>
    <row r="647" spans="1:5">
      <c r="A647" s="224"/>
      <c r="B647" s="227" t="s">
        <v>1100</v>
      </c>
      <c r="C647" s="224" t="s">
        <v>44</v>
      </c>
      <c r="D647" s="225">
        <v>90</v>
      </c>
      <c r="E647" s="226"/>
    </row>
    <row r="648" spans="1:5">
      <c r="A648" s="224"/>
      <c r="B648" s="227" t="s">
        <v>1090</v>
      </c>
      <c r="C648" s="224" t="s">
        <v>44</v>
      </c>
      <c r="D648" s="225">
        <v>120</v>
      </c>
      <c r="E648" s="226"/>
    </row>
    <row r="649" spans="1:5">
      <c r="A649" s="224"/>
      <c r="B649" s="227" t="s">
        <v>1101</v>
      </c>
      <c r="C649" s="224" t="s">
        <v>44</v>
      </c>
      <c r="D649" s="225">
        <v>200</v>
      </c>
      <c r="E649" s="226"/>
    </row>
    <row r="650" spans="1:5">
      <c r="A650" s="224"/>
      <c r="B650" s="227" t="s">
        <v>1091</v>
      </c>
      <c r="C650" s="224" t="s">
        <v>44</v>
      </c>
      <c r="D650" s="225">
        <v>260</v>
      </c>
      <c r="E650" s="226"/>
    </row>
    <row r="651" spans="1:5">
      <c r="A651" s="224"/>
      <c r="B651" s="227" t="s">
        <v>1092</v>
      </c>
      <c r="C651" s="224" t="s">
        <v>44</v>
      </c>
      <c r="D651" s="225">
        <v>375</v>
      </c>
      <c r="E651" s="226"/>
    </row>
    <row r="652" spans="1:5">
      <c r="A652" s="224"/>
      <c r="B652" s="227" t="s">
        <v>1093</v>
      </c>
      <c r="C652" s="224" t="s">
        <v>44</v>
      </c>
      <c r="D652" s="225">
        <v>650</v>
      </c>
      <c r="E652" s="226"/>
    </row>
    <row r="653" spans="1:5">
      <c r="A653" s="224"/>
      <c r="B653" s="227" t="s">
        <v>1094</v>
      </c>
      <c r="C653" s="224"/>
      <c r="D653" s="225"/>
      <c r="E653" s="226"/>
    </row>
    <row r="654" spans="1:5">
      <c r="A654" s="224"/>
      <c r="B654" s="227" t="s">
        <v>1095</v>
      </c>
      <c r="C654" s="224"/>
      <c r="D654" s="225"/>
      <c r="E654" s="226"/>
    </row>
    <row r="655" spans="1:5">
      <c r="A655" s="224"/>
      <c r="B655" s="227" t="s">
        <v>1096</v>
      </c>
      <c r="C655" s="224"/>
      <c r="D655" s="225"/>
      <c r="E655" s="226"/>
    </row>
    <row r="656" spans="1:5">
      <c r="A656" s="224"/>
      <c r="B656" s="227" t="s">
        <v>1109</v>
      </c>
      <c r="C656" s="224"/>
      <c r="D656" s="225"/>
      <c r="E656" s="226"/>
    </row>
    <row r="657" spans="1:5">
      <c r="A657" s="224"/>
      <c r="B657" s="227" t="s">
        <v>1110</v>
      </c>
      <c r="C657" s="224"/>
      <c r="D657" s="225"/>
      <c r="E657" s="226"/>
    </row>
    <row r="658" spans="1:5">
      <c r="A658" s="224"/>
      <c r="B658" s="227"/>
      <c r="C658" s="224"/>
      <c r="D658" s="225"/>
      <c r="E658" s="226"/>
    </row>
    <row r="659" spans="1:5">
      <c r="A659" s="222">
        <v>3.6</v>
      </c>
      <c r="B659" s="223" t="s">
        <v>1111</v>
      </c>
      <c r="C659" s="224"/>
      <c r="D659" s="225"/>
      <c r="E659" s="226"/>
    </row>
    <row r="660" spans="1:5">
      <c r="A660" s="224"/>
      <c r="B660" s="227" t="s">
        <v>1106</v>
      </c>
      <c r="C660" s="224" t="s">
        <v>44</v>
      </c>
      <c r="D660" s="225">
        <v>45</v>
      </c>
      <c r="E660" s="226"/>
    </row>
    <row r="661" spans="1:5">
      <c r="A661" s="224"/>
      <c r="B661" s="227" t="s">
        <v>1107</v>
      </c>
      <c r="C661" s="224" t="s">
        <v>44</v>
      </c>
      <c r="D661" s="225">
        <v>60</v>
      </c>
      <c r="E661" s="226"/>
    </row>
    <row r="662" spans="1:5">
      <c r="A662" s="224"/>
      <c r="B662" s="227" t="s">
        <v>1100</v>
      </c>
      <c r="C662" s="224" t="s">
        <v>44</v>
      </c>
      <c r="D662" s="225">
        <v>70</v>
      </c>
      <c r="E662" s="226"/>
    </row>
    <row r="663" spans="1:5">
      <c r="A663" s="224"/>
      <c r="B663" s="227" t="s">
        <v>1090</v>
      </c>
      <c r="C663" s="224" t="s">
        <v>44</v>
      </c>
      <c r="D663" s="225">
        <v>95</v>
      </c>
      <c r="E663" s="226"/>
    </row>
    <row r="664" spans="1:5">
      <c r="A664" s="224"/>
      <c r="B664" s="227" t="s">
        <v>1101</v>
      </c>
      <c r="C664" s="224" t="s">
        <v>44</v>
      </c>
      <c r="D664" s="225">
        <v>150</v>
      </c>
      <c r="E664" s="226"/>
    </row>
    <row r="665" spans="1:5">
      <c r="A665" s="224"/>
      <c r="B665" s="227" t="s">
        <v>1091</v>
      </c>
      <c r="C665" s="224" t="s">
        <v>44</v>
      </c>
      <c r="D665" s="225">
        <v>200</v>
      </c>
      <c r="E665" s="226"/>
    </row>
    <row r="666" spans="1:5">
      <c r="A666" s="224"/>
      <c r="B666" s="227" t="s">
        <v>1092</v>
      </c>
      <c r="C666" s="224" t="s">
        <v>44</v>
      </c>
      <c r="D666" s="225">
        <v>280</v>
      </c>
      <c r="E666" s="226"/>
    </row>
    <row r="667" spans="1:5">
      <c r="A667" s="224"/>
      <c r="B667" s="227" t="s">
        <v>1093</v>
      </c>
      <c r="C667" s="224" t="s">
        <v>44</v>
      </c>
      <c r="D667" s="225">
        <v>500</v>
      </c>
      <c r="E667" s="226"/>
    </row>
    <row r="668" spans="1:5">
      <c r="A668" s="224"/>
      <c r="B668" s="227" t="s">
        <v>1102</v>
      </c>
      <c r="C668" s="224"/>
      <c r="D668" s="225"/>
      <c r="E668" s="226"/>
    </row>
    <row r="669" spans="1:5">
      <c r="A669" s="224"/>
      <c r="B669" s="227" t="s">
        <v>1095</v>
      </c>
      <c r="C669" s="224"/>
      <c r="D669" s="225"/>
      <c r="E669" s="226"/>
    </row>
    <row r="670" spans="1:5">
      <c r="A670" s="224"/>
      <c r="B670" s="227" t="s">
        <v>1096</v>
      </c>
      <c r="C670" s="224"/>
      <c r="D670" s="225"/>
      <c r="E670" s="226"/>
    </row>
    <row r="671" spans="1:5">
      <c r="A671" s="224"/>
      <c r="B671" s="227" t="s">
        <v>1109</v>
      </c>
      <c r="C671" s="224"/>
      <c r="D671" s="225"/>
      <c r="E671" s="226"/>
    </row>
    <row r="672" spans="1:5">
      <c r="A672" s="224"/>
      <c r="B672" s="227"/>
      <c r="C672" s="224"/>
      <c r="D672" s="225"/>
      <c r="E672" s="226"/>
    </row>
    <row r="673" spans="1:5">
      <c r="A673" s="222">
        <v>3.7</v>
      </c>
      <c r="B673" s="223" t="s">
        <v>1112</v>
      </c>
      <c r="C673" s="224"/>
      <c r="D673" s="225"/>
      <c r="E673" s="226"/>
    </row>
    <row r="674" spans="1:5">
      <c r="A674" s="224"/>
      <c r="B674" s="227" t="s">
        <v>1100</v>
      </c>
      <c r="C674" s="224" t="s">
        <v>44</v>
      </c>
      <c r="D674" s="225">
        <v>30</v>
      </c>
      <c r="E674" s="226"/>
    </row>
    <row r="675" spans="1:5">
      <c r="A675" s="224"/>
      <c r="B675" s="227" t="s">
        <v>1090</v>
      </c>
      <c r="C675" s="224" t="s">
        <v>44</v>
      </c>
      <c r="D675" s="225">
        <v>40</v>
      </c>
      <c r="E675" s="226"/>
    </row>
    <row r="676" spans="1:5">
      <c r="A676" s="224"/>
      <c r="B676" s="227" t="s">
        <v>1101</v>
      </c>
      <c r="C676" s="224" t="s">
        <v>44</v>
      </c>
      <c r="D676" s="225">
        <v>50</v>
      </c>
      <c r="E676" s="226"/>
    </row>
    <row r="677" spans="1:5">
      <c r="A677" s="224"/>
      <c r="B677" s="227" t="s">
        <v>1091</v>
      </c>
      <c r="C677" s="224" t="s">
        <v>44</v>
      </c>
      <c r="D677" s="225">
        <v>75</v>
      </c>
      <c r="E677" s="226"/>
    </row>
    <row r="678" spans="1:5">
      <c r="A678" s="224"/>
      <c r="B678" s="227" t="s">
        <v>1092</v>
      </c>
      <c r="C678" s="224" t="s">
        <v>44</v>
      </c>
      <c r="D678" s="225">
        <v>100</v>
      </c>
      <c r="E678" s="226"/>
    </row>
    <row r="679" spans="1:5">
      <c r="A679" s="224"/>
      <c r="B679" s="227" t="s">
        <v>1093</v>
      </c>
      <c r="C679" s="224" t="s">
        <v>44</v>
      </c>
      <c r="D679" s="225">
        <v>200</v>
      </c>
      <c r="E679" s="226"/>
    </row>
    <row r="680" spans="1:5">
      <c r="A680" s="224"/>
      <c r="B680" s="227" t="s">
        <v>1102</v>
      </c>
      <c r="C680" s="224"/>
      <c r="D680" s="225"/>
      <c r="E680" s="226"/>
    </row>
    <row r="681" spans="1:5">
      <c r="A681" s="224"/>
      <c r="B681" s="227" t="s">
        <v>1113</v>
      </c>
      <c r="C681" s="224"/>
      <c r="D681" s="225"/>
      <c r="E681" s="226"/>
    </row>
    <row r="682" spans="1:5">
      <c r="A682" s="224"/>
      <c r="B682" s="227" t="s">
        <v>1096</v>
      </c>
      <c r="C682" s="224"/>
      <c r="D682" s="225"/>
      <c r="E682" s="226"/>
    </row>
    <row r="683" spans="1:5">
      <c r="A683" s="224"/>
      <c r="B683" s="227"/>
      <c r="C683" s="224"/>
      <c r="D683" s="225"/>
      <c r="E683" s="226"/>
    </row>
    <row r="684" spans="1:5">
      <c r="A684" s="222">
        <v>3.8</v>
      </c>
      <c r="B684" s="223" t="s">
        <v>1114</v>
      </c>
      <c r="C684" s="224"/>
      <c r="D684" s="225"/>
      <c r="E684" s="226"/>
    </row>
    <row r="685" spans="1:5">
      <c r="A685" s="224"/>
      <c r="B685" s="227" t="s">
        <v>1104</v>
      </c>
      <c r="C685" s="224" t="s">
        <v>44</v>
      </c>
      <c r="D685" s="225">
        <v>30</v>
      </c>
      <c r="E685" s="226"/>
    </row>
    <row r="686" spans="1:5">
      <c r="A686" s="224"/>
      <c r="B686" s="227" t="s">
        <v>1105</v>
      </c>
      <c r="C686" s="224" t="s">
        <v>44</v>
      </c>
      <c r="D686" s="225">
        <v>30</v>
      </c>
      <c r="E686" s="226"/>
    </row>
    <row r="687" spans="1:5">
      <c r="A687" s="224"/>
      <c r="B687" s="227" t="s">
        <v>1106</v>
      </c>
      <c r="C687" s="224" t="s">
        <v>44</v>
      </c>
      <c r="D687" s="225">
        <v>30</v>
      </c>
      <c r="E687" s="226"/>
    </row>
    <row r="688" spans="1:5">
      <c r="A688" s="224"/>
      <c r="B688" s="227" t="s">
        <v>1107</v>
      </c>
      <c r="C688" s="224" t="s">
        <v>44</v>
      </c>
      <c r="D688" s="225">
        <v>30</v>
      </c>
      <c r="E688" s="226"/>
    </row>
    <row r="689" spans="1:5">
      <c r="A689" s="224"/>
      <c r="B689" s="227" t="s">
        <v>1100</v>
      </c>
      <c r="C689" s="224" t="s">
        <v>44</v>
      </c>
      <c r="D689" s="225">
        <v>30</v>
      </c>
      <c r="E689" s="226"/>
    </row>
    <row r="690" spans="1:5">
      <c r="A690" s="224"/>
      <c r="B690" s="227" t="s">
        <v>1090</v>
      </c>
      <c r="C690" s="224" t="s">
        <v>44</v>
      </c>
      <c r="D690" s="225">
        <v>40</v>
      </c>
      <c r="E690" s="226"/>
    </row>
    <row r="691" spans="1:5">
      <c r="A691" s="224"/>
      <c r="B691" s="227" t="s">
        <v>1101</v>
      </c>
      <c r="C691" s="224" t="s">
        <v>44</v>
      </c>
      <c r="D691" s="225">
        <v>60</v>
      </c>
      <c r="E691" s="226"/>
    </row>
    <row r="692" spans="1:5">
      <c r="A692" s="224"/>
      <c r="B692" s="227" t="s">
        <v>1091</v>
      </c>
      <c r="C692" s="224" t="s">
        <v>44</v>
      </c>
      <c r="D692" s="225">
        <v>75</v>
      </c>
      <c r="E692" s="226"/>
    </row>
    <row r="693" spans="1:5">
      <c r="A693" s="224"/>
      <c r="B693" s="227" t="s">
        <v>1092</v>
      </c>
      <c r="C693" s="224" t="s">
        <v>44</v>
      </c>
      <c r="D693" s="225">
        <v>120</v>
      </c>
      <c r="E693" s="226"/>
    </row>
    <row r="694" spans="1:5">
      <c r="A694" s="224"/>
      <c r="B694" s="227" t="s">
        <v>1093</v>
      </c>
      <c r="C694" s="224" t="s">
        <v>44</v>
      </c>
      <c r="D694" s="225">
        <v>250</v>
      </c>
      <c r="E694" s="226"/>
    </row>
    <row r="695" spans="1:5">
      <c r="A695" s="224"/>
      <c r="B695" s="227" t="s">
        <v>1094</v>
      </c>
      <c r="C695" s="224"/>
      <c r="D695" s="225"/>
      <c r="E695" s="226"/>
    </row>
    <row r="696" spans="1:5">
      <c r="A696" s="224"/>
      <c r="B696" s="227" t="s">
        <v>1113</v>
      </c>
      <c r="C696" s="224"/>
      <c r="D696" s="225"/>
      <c r="E696" s="226"/>
    </row>
    <row r="697" spans="1:5">
      <c r="A697" s="224"/>
      <c r="B697" s="227" t="s">
        <v>1096</v>
      </c>
      <c r="C697" s="224"/>
      <c r="D697" s="225"/>
      <c r="E697" s="226"/>
    </row>
    <row r="698" spans="1:5">
      <c r="A698" s="224"/>
      <c r="B698" s="227"/>
      <c r="C698" s="224"/>
      <c r="D698" s="225"/>
      <c r="E698" s="226"/>
    </row>
    <row r="699" spans="1:5">
      <c r="A699" s="222">
        <v>3.9</v>
      </c>
      <c r="B699" s="223" t="s">
        <v>1115</v>
      </c>
      <c r="C699" s="224"/>
      <c r="D699" s="225"/>
      <c r="E699" s="226"/>
    </row>
    <row r="700" spans="1:5">
      <c r="A700" s="224"/>
      <c r="B700" s="227" t="s">
        <v>1100</v>
      </c>
      <c r="C700" s="224" t="s">
        <v>44</v>
      </c>
      <c r="D700" s="225">
        <v>30</v>
      </c>
      <c r="E700" s="226"/>
    </row>
    <row r="701" spans="1:5">
      <c r="A701" s="224"/>
      <c r="B701" s="227" t="s">
        <v>1090</v>
      </c>
      <c r="C701" s="224" t="s">
        <v>44</v>
      </c>
      <c r="D701" s="225">
        <v>40</v>
      </c>
      <c r="E701" s="226"/>
    </row>
    <row r="702" spans="1:5">
      <c r="A702" s="224"/>
      <c r="B702" s="227" t="s">
        <v>1101</v>
      </c>
      <c r="C702" s="224" t="s">
        <v>44</v>
      </c>
      <c r="D702" s="225">
        <v>60</v>
      </c>
      <c r="E702" s="226"/>
    </row>
    <row r="703" spans="1:5">
      <c r="A703" s="224"/>
      <c r="B703" s="227" t="s">
        <v>1091</v>
      </c>
      <c r="C703" s="224" t="s">
        <v>44</v>
      </c>
      <c r="D703" s="225">
        <v>75</v>
      </c>
      <c r="E703" s="226"/>
    </row>
    <row r="704" spans="1:5">
      <c r="A704" s="224"/>
      <c r="B704" s="227" t="s">
        <v>1092</v>
      </c>
      <c r="C704" s="224" t="s">
        <v>44</v>
      </c>
      <c r="D704" s="225">
        <v>120</v>
      </c>
      <c r="E704" s="226"/>
    </row>
    <row r="705" spans="1:5">
      <c r="A705" s="224"/>
      <c r="B705" s="227" t="s">
        <v>1093</v>
      </c>
      <c r="C705" s="224" t="s">
        <v>44</v>
      </c>
      <c r="D705" s="225">
        <v>250</v>
      </c>
      <c r="E705" s="226"/>
    </row>
    <row r="706" spans="1:5">
      <c r="A706" s="224"/>
      <c r="B706" s="227" t="s">
        <v>1116</v>
      </c>
      <c r="C706" s="224" t="s">
        <v>44</v>
      </c>
      <c r="D706" s="225">
        <v>350</v>
      </c>
      <c r="E706" s="226"/>
    </row>
    <row r="707" spans="1:5">
      <c r="A707" s="224"/>
      <c r="B707" s="227" t="s">
        <v>1117</v>
      </c>
      <c r="C707" s="224" t="s">
        <v>44</v>
      </c>
      <c r="D707" s="225">
        <v>400</v>
      </c>
      <c r="E707" s="226"/>
    </row>
    <row r="708" spans="1:5">
      <c r="A708" s="224"/>
      <c r="B708" s="227" t="s">
        <v>1118</v>
      </c>
      <c r="C708" s="224" t="s">
        <v>44</v>
      </c>
      <c r="D708" s="225">
        <v>450</v>
      </c>
      <c r="E708" s="226"/>
    </row>
    <row r="709" spans="1:5">
      <c r="A709" s="224"/>
      <c r="B709" s="227" t="s">
        <v>1102</v>
      </c>
      <c r="C709" s="224"/>
      <c r="D709" s="225"/>
      <c r="E709" s="226"/>
    </row>
    <row r="710" spans="1:5">
      <c r="A710" s="224"/>
      <c r="B710" s="227" t="s">
        <v>1095</v>
      </c>
      <c r="C710" s="224"/>
      <c r="D710" s="225"/>
      <c r="E710" s="226"/>
    </row>
    <row r="711" spans="1:5">
      <c r="A711" s="224"/>
      <c r="B711" s="227" t="s">
        <v>1096</v>
      </c>
      <c r="C711" s="224"/>
      <c r="D711" s="225"/>
      <c r="E711" s="226"/>
    </row>
    <row r="712" spans="1:5">
      <c r="A712" s="224"/>
      <c r="B712" s="227"/>
      <c r="C712" s="224"/>
      <c r="D712" s="225"/>
      <c r="E712" s="226"/>
    </row>
    <row r="713" spans="1:5">
      <c r="A713" s="222">
        <v>3.1</v>
      </c>
      <c r="B713" s="223" t="s">
        <v>1119</v>
      </c>
      <c r="C713" s="222"/>
      <c r="D713" s="225"/>
      <c r="E713" s="226"/>
    </row>
    <row r="714" spans="1:5">
      <c r="A714" s="224"/>
      <c r="B714" s="227" t="s">
        <v>1104</v>
      </c>
      <c r="C714" s="224" t="s">
        <v>44</v>
      </c>
      <c r="D714" s="225">
        <v>30</v>
      </c>
      <c r="E714" s="226"/>
    </row>
    <row r="715" spans="1:5">
      <c r="A715" s="224"/>
      <c r="B715" s="227" t="s">
        <v>1105</v>
      </c>
      <c r="C715" s="224" t="s">
        <v>44</v>
      </c>
      <c r="D715" s="225">
        <v>30</v>
      </c>
      <c r="E715" s="226"/>
    </row>
    <row r="716" spans="1:5">
      <c r="A716" s="224"/>
      <c r="B716" s="227" t="s">
        <v>1106</v>
      </c>
      <c r="C716" s="224" t="s">
        <v>44</v>
      </c>
      <c r="D716" s="225">
        <v>30</v>
      </c>
      <c r="E716" s="226"/>
    </row>
    <row r="717" spans="1:5">
      <c r="A717" s="224"/>
      <c r="B717" s="227" t="s">
        <v>1107</v>
      </c>
      <c r="C717" s="224" t="s">
        <v>44</v>
      </c>
      <c r="D717" s="225">
        <v>30</v>
      </c>
      <c r="E717" s="226"/>
    </row>
    <row r="718" spans="1:5">
      <c r="A718" s="224"/>
      <c r="B718" s="227" t="s">
        <v>1100</v>
      </c>
      <c r="C718" s="224" t="s">
        <v>44</v>
      </c>
      <c r="D718" s="225">
        <v>50</v>
      </c>
      <c r="E718" s="226"/>
    </row>
    <row r="719" spans="1:5">
      <c r="A719" s="224"/>
      <c r="B719" s="227" t="s">
        <v>1090</v>
      </c>
      <c r="C719" s="224" t="s">
        <v>44</v>
      </c>
      <c r="D719" s="225">
        <v>75</v>
      </c>
      <c r="E719" s="226"/>
    </row>
    <row r="720" spans="1:5">
      <c r="A720" s="224"/>
      <c r="B720" s="227" t="s">
        <v>1101</v>
      </c>
      <c r="C720" s="224" t="s">
        <v>44</v>
      </c>
      <c r="D720" s="225">
        <v>100</v>
      </c>
      <c r="E720" s="226"/>
    </row>
    <row r="721" spans="1:5">
      <c r="A721" s="224"/>
      <c r="B721" s="227" t="s">
        <v>1091</v>
      </c>
      <c r="C721" s="224" t="s">
        <v>44</v>
      </c>
      <c r="D721" s="225">
        <v>120</v>
      </c>
      <c r="E721" s="226"/>
    </row>
    <row r="722" spans="1:5">
      <c r="A722" s="224"/>
      <c r="B722" s="227" t="s">
        <v>1092</v>
      </c>
      <c r="C722" s="224" t="s">
        <v>44</v>
      </c>
      <c r="D722" s="225">
        <v>150</v>
      </c>
      <c r="E722" s="226"/>
    </row>
    <row r="723" spans="1:5">
      <c r="A723" s="224"/>
      <c r="B723" s="227" t="s">
        <v>1093</v>
      </c>
      <c r="C723" s="224" t="s">
        <v>44</v>
      </c>
      <c r="D723" s="225">
        <v>250</v>
      </c>
      <c r="E723" s="226"/>
    </row>
    <row r="724" spans="1:5">
      <c r="A724" s="224"/>
      <c r="B724" s="227" t="s">
        <v>1094</v>
      </c>
      <c r="C724" s="224"/>
      <c r="D724" s="225"/>
      <c r="E724" s="226"/>
    </row>
    <row r="725" spans="1:5">
      <c r="A725" s="224"/>
      <c r="B725" s="227" t="s">
        <v>1095</v>
      </c>
      <c r="C725" s="224"/>
      <c r="D725" s="225"/>
      <c r="E725" s="226"/>
    </row>
    <row r="726" spans="1:5">
      <c r="A726" s="224"/>
      <c r="B726" s="227" t="s">
        <v>1096</v>
      </c>
      <c r="C726" s="224"/>
      <c r="D726" s="225"/>
      <c r="E726" s="226"/>
    </row>
    <row r="727" spans="1:5">
      <c r="A727" s="224"/>
      <c r="B727" s="227"/>
      <c r="C727" s="224"/>
      <c r="D727" s="225"/>
      <c r="E727" s="226"/>
    </row>
    <row r="728" spans="1:5">
      <c r="A728" s="222">
        <v>3.11</v>
      </c>
      <c r="B728" s="223" t="s">
        <v>1120</v>
      </c>
      <c r="C728" s="224"/>
      <c r="D728" s="225"/>
      <c r="E728" s="226"/>
    </row>
    <row r="729" spans="1:5">
      <c r="A729" s="224"/>
      <c r="B729" s="227" t="s">
        <v>1121</v>
      </c>
      <c r="C729" s="224" t="s">
        <v>20</v>
      </c>
      <c r="D729" s="225">
        <v>75</v>
      </c>
      <c r="E729" s="226" t="s">
        <v>1122</v>
      </c>
    </row>
    <row r="730" spans="1:5">
      <c r="A730" s="224"/>
      <c r="B730" s="227" t="s">
        <v>1121</v>
      </c>
      <c r="C730" s="224" t="s">
        <v>20</v>
      </c>
      <c r="D730" s="225">
        <v>50</v>
      </c>
      <c r="E730" s="226" t="s">
        <v>1123</v>
      </c>
    </row>
    <row r="731" spans="1:5">
      <c r="A731" s="224"/>
      <c r="B731" s="227" t="s">
        <v>1124</v>
      </c>
      <c r="C731" s="224" t="s">
        <v>20</v>
      </c>
      <c r="D731" s="225">
        <v>50</v>
      </c>
      <c r="E731" s="226"/>
    </row>
    <row r="732" spans="1:5">
      <c r="A732" s="224"/>
      <c r="B732" s="227" t="s">
        <v>1125</v>
      </c>
      <c r="C732" s="224" t="s">
        <v>20</v>
      </c>
      <c r="D732" s="225">
        <v>50</v>
      </c>
      <c r="E732" s="226"/>
    </row>
    <row r="733" spans="1:5">
      <c r="A733" s="224"/>
      <c r="B733" s="227" t="s">
        <v>1126</v>
      </c>
      <c r="C733" s="224" t="s">
        <v>1127</v>
      </c>
      <c r="D733" s="225">
        <v>200</v>
      </c>
      <c r="E733" s="226"/>
    </row>
    <row r="734" spans="1:5">
      <c r="A734" s="224"/>
      <c r="B734" s="227"/>
      <c r="C734" s="224"/>
      <c r="D734" s="225"/>
      <c r="E734" s="226"/>
    </row>
    <row r="735" spans="1:5">
      <c r="A735" s="222">
        <v>3.12</v>
      </c>
      <c r="B735" s="223" t="s">
        <v>1128</v>
      </c>
      <c r="C735" s="222"/>
      <c r="D735" s="231"/>
      <c r="E735" s="226"/>
    </row>
    <row r="736" spans="1:5">
      <c r="A736" s="224"/>
      <c r="B736" s="223" t="s">
        <v>1129</v>
      </c>
      <c r="C736" s="224"/>
      <c r="D736" s="225"/>
      <c r="E736" s="226"/>
    </row>
    <row r="737" spans="1:5">
      <c r="A737" s="224"/>
      <c r="B737" s="227" t="s">
        <v>1104</v>
      </c>
      <c r="C737" s="224" t="s">
        <v>20</v>
      </c>
      <c r="D737" s="225">
        <v>100</v>
      </c>
      <c r="E737" s="226"/>
    </row>
    <row r="738" spans="1:5">
      <c r="A738" s="224"/>
      <c r="B738" s="227" t="s">
        <v>1105</v>
      </c>
      <c r="C738" s="224" t="s">
        <v>20</v>
      </c>
      <c r="D738" s="225">
        <v>150</v>
      </c>
      <c r="E738" s="226"/>
    </row>
    <row r="739" spans="1:5">
      <c r="A739" s="224"/>
      <c r="B739" s="227" t="s">
        <v>1106</v>
      </c>
      <c r="C739" s="224" t="s">
        <v>20</v>
      </c>
      <c r="D739" s="225">
        <v>200</v>
      </c>
      <c r="E739" s="226"/>
    </row>
    <row r="740" spans="1:5">
      <c r="A740" s="224"/>
      <c r="B740" s="227" t="s">
        <v>1107</v>
      </c>
      <c r="C740" s="224" t="s">
        <v>20</v>
      </c>
      <c r="D740" s="225">
        <v>250</v>
      </c>
      <c r="E740" s="226"/>
    </row>
    <row r="741" spans="1:5">
      <c r="A741" s="224"/>
      <c r="B741" s="227" t="s">
        <v>1100</v>
      </c>
      <c r="C741" s="224" t="s">
        <v>20</v>
      </c>
      <c r="D741" s="225">
        <v>300</v>
      </c>
      <c r="E741" s="226"/>
    </row>
    <row r="742" spans="1:5">
      <c r="A742" s="224"/>
      <c r="B742" s="227" t="s">
        <v>1090</v>
      </c>
      <c r="C742" s="224" t="s">
        <v>20</v>
      </c>
      <c r="D742" s="225">
        <v>400</v>
      </c>
      <c r="E742" s="226"/>
    </row>
    <row r="743" spans="1:5">
      <c r="A743" s="224"/>
      <c r="B743" s="227" t="s">
        <v>1101</v>
      </c>
      <c r="C743" s="224" t="s">
        <v>20</v>
      </c>
      <c r="D743" s="225">
        <v>500</v>
      </c>
      <c r="E743" s="226"/>
    </row>
    <row r="744" spans="1:5">
      <c r="A744" s="224"/>
      <c r="B744" s="227" t="s">
        <v>1091</v>
      </c>
      <c r="C744" s="224" t="s">
        <v>20</v>
      </c>
      <c r="D744" s="225">
        <v>600</v>
      </c>
      <c r="E744" s="226"/>
    </row>
    <row r="745" spans="1:5">
      <c r="A745" s="224"/>
      <c r="B745" s="227" t="s">
        <v>1092</v>
      </c>
      <c r="C745" s="224" t="s">
        <v>20</v>
      </c>
      <c r="D745" s="225">
        <v>800</v>
      </c>
      <c r="E745" s="226"/>
    </row>
    <row r="746" spans="1:5">
      <c r="A746" s="224"/>
      <c r="B746" s="227" t="s">
        <v>1093</v>
      </c>
      <c r="C746" s="224" t="s">
        <v>20</v>
      </c>
      <c r="D746" s="225">
        <v>1200</v>
      </c>
      <c r="E746" s="226"/>
    </row>
    <row r="747" spans="1:5">
      <c r="A747" s="224"/>
      <c r="B747" s="227"/>
      <c r="C747" s="224"/>
      <c r="D747" s="225"/>
      <c r="E747" s="226"/>
    </row>
    <row r="748" spans="1:5">
      <c r="A748" s="222">
        <v>3.13</v>
      </c>
      <c r="B748" s="223" t="s">
        <v>1130</v>
      </c>
      <c r="C748" s="224"/>
      <c r="D748" s="225"/>
      <c r="E748" s="226"/>
    </row>
    <row r="749" spans="1:5">
      <c r="A749" s="224"/>
      <c r="B749" s="227" t="s">
        <v>1090</v>
      </c>
      <c r="C749" s="224" t="s">
        <v>20</v>
      </c>
      <c r="D749" s="225">
        <v>200</v>
      </c>
      <c r="E749" s="226"/>
    </row>
    <row r="750" spans="1:5">
      <c r="A750" s="224"/>
      <c r="B750" s="227" t="s">
        <v>1101</v>
      </c>
      <c r="C750" s="224" t="s">
        <v>20</v>
      </c>
      <c r="D750" s="225">
        <v>250</v>
      </c>
      <c r="E750" s="226"/>
    </row>
    <row r="751" spans="1:5">
      <c r="A751" s="224"/>
      <c r="B751" s="227" t="s">
        <v>1091</v>
      </c>
      <c r="C751" s="224" t="s">
        <v>20</v>
      </c>
      <c r="D751" s="225">
        <v>300</v>
      </c>
      <c r="E751" s="226"/>
    </row>
    <row r="752" spans="1:5">
      <c r="A752" s="224"/>
      <c r="B752" s="227" t="s">
        <v>1092</v>
      </c>
      <c r="C752" s="224" t="s">
        <v>20</v>
      </c>
      <c r="D752" s="225">
        <v>400</v>
      </c>
      <c r="E752" s="226"/>
    </row>
    <row r="753" spans="1:5">
      <c r="A753" s="224"/>
      <c r="B753" s="227" t="s">
        <v>1093</v>
      </c>
      <c r="C753" s="224" t="s">
        <v>20</v>
      </c>
      <c r="D753" s="225">
        <v>600</v>
      </c>
      <c r="E753" s="226"/>
    </row>
    <row r="754" spans="1:5">
      <c r="A754" s="224"/>
      <c r="B754" s="227"/>
      <c r="C754" s="224"/>
      <c r="D754" s="225"/>
      <c r="E754" s="226"/>
    </row>
    <row r="755" spans="1:5">
      <c r="A755" s="222">
        <v>3.14</v>
      </c>
      <c r="B755" s="223" t="s">
        <v>1131</v>
      </c>
      <c r="C755" s="224"/>
      <c r="D755" s="225"/>
      <c r="E755" s="226"/>
    </row>
    <row r="756" spans="1:5">
      <c r="A756" s="224"/>
      <c r="B756" s="227" t="s">
        <v>1090</v>
      </c>
      <c r="C756" s="224" t="s">
        <v>20</v>
      </c>
      <c r="D756" s="225">
        <v>100</v>
      </c>
      <c r="E756" s="226"/>
    </row>
    <row r="757" spans="1:5">
      <c r="A757" s="224"/>
      <c r="B757" s="227" t="s">
        <v>1101</v>
      </c>
      <c r="C757" s="224" t="s">
        <v>20</v>
      </c>
      <c r="D757" s="225">
        <v>125</v>
      </c>
      <c r="E757" s="226"/>
    </row>
    <row r="758" spans="1:5">
      <c r="A758" s="224"/>
      <c r="B758" s="227" t="s">
        <v>1091</v>
      </c>
      <c r="C758" s="224" t="s">
        <v>20</v>
      </c>
      <c r="D758" s="225">
        <v>150</v>
      </c>
      <c r="E758" s="226"/>
    </row>
    <row r="759" spans="1:5">
      <c r="A759" s="224"/>
      <c r="B759" s="227" t="s">
        <v>1092</v>
      </c>
      <c r="C759" s="224" t="s">
        <v>20</v>
      </c>
      <c r="D759" s="225">
        <v>200</v>
      </c>
      <c r="E759" s="226"/>
    </row>
    <row r="760" spans="1:5">
      <c r="A760" s="224"/>
      <c r="B760" s="227" t="s">
        <v>1093</v>
      </c>
      <c r="C760" s="224" t="s">
        <v>20</v>
      </c>
      <c r="D760" s="225">
        <v>300</v>
      </c>
      <c r="E760" s="226"/>
    </row>
    <row r="761" spans="1:5">
      <c r="A761" s="224"/>
      <c r="B761" s="227"/>
      <c r="C761" s="224"/>
      <c r="D761" s="225"/>
      <c r="E761" s="226"/>
    </row>
    <row r="762" spans="1:5">
      <c r="A762" s="222">
        <v>3.15</v>
      </c>
      <c r="B762" s="223" t="s">
        <v>1132</v>
      </c>
      <c r="C762" s="224"/>
      <c r="D762" s="225"/>
      <c r="E762" s="226"/>
    </row>
    <row r="763" spans="1:5">
      <c r="A763" s="224"/>
      <c r="B763" s="227" t="s">
        <v>1090</v>
      </c>
      <c r="C763" s="224" t="s">
        <v>20</v>
      </c>
      <c r="D763" s="225">
        <v>100</v>
      </c>
      <c r="E763" s="226"/>
    </row>
    <row r="764" spans="1:5">
      <c r="A764" s="224"/>
      <c r="B764" s="227" t="s">
        <v>1091</v>
      </c>
      <c r="C764" s="224" t="s">
        <v>20</v>
      </c>
      <c r="D764" s="225">
        <v>150</v>
      </c>
      <c r="E764" s="226"/>
    </row>
    <row r="765" spans="1:5">
      <c r="A765" s="224"/>
      <c r="B765" s="227" t="s">
        <v>1092</v>
      </c>
      <c r="C765" s="224" t="s">
        <v>20</v>
      </c>
      <c r="D765" s="225">
        <v>200</v>
      </c>
      <c r="E765" s="226"/>
    </row>
    <row r="766" spans="1:5">
      <c r="A766" s="224"/>
      <c r="B766" s="227" t="s">
        <v>1093</v>
      </c>
      <c r="C766" s="224" t="s">
        <v>20</v>
      </c>
      <c r="D766" s="225">
        <v>300</v>
      </c>
      <c r="E766" s="226"/>
    </row>
    <row r="767" spans="1:5">
      <c r="A767" s="224"/>
      <c r="B767" s="227"/>
      <c r="C767" s="224"/>
      <c r="D767" s="225"/>
      <c r="E767" s="226"/>
    </row>
    <row r="768" spans="1:5">
      <c r="A768" s="222">
        <v>4</v>
      </c>
      <c r="B768" s="223" t="s">
        <v>1133</v>
      </c>
      <c r="C768" s="224"/>
      <c r="D768" s="225"/>
      <c r="E768" s="226"/>
    </row>
    <row r="769" spans="1:5">
      <c r="A769" s="222">
        <v>4.0999999999999996</v>
      </c>
      <c r="B769" s="223" t="s">
        <v>1134</v>
      </c>
      <c r="C769" s="224"/>
      <c r="D769" s="225"/>
      <c r="E769" s="226"/>
    </row>
    <row r="770" spans="1:5">
      <c r="A770" s="224"/>
      <c r="B770" s="227" t="s">
        <v>1135</v>
      </c>
      <c r="C770" s="224"/>
      <c r="D770" s="225"/>
      <c r="E770" s="226"/>
    </row>
    <row r="771" spans="1:5">
      <c r="A771" s="224"/>
      <c r="B771" s="227" t="s">
        <v>1136</v>
      </c>
      <c r="C771" s="224" t="s">
        <v>44</v>
      </c>
      <c r="D771" s="225">
        <v>45</v>
      </c>
      <c r="E771" s="226"/>
    </row>
    <row r="772" spans="1:5">
      <c r="A772" s="224"/>
      <c r="B772" s="227" t="s">
        <v>1137</v>
      </c>
      <c r="C772" s="224" t="s">
        <v>44</v>
      </c>
      <c r="D772" s="225">
        <v>55</v>
      </c>
      <c r="E772" s="226"/>
    </row>
    <row r="773" spans="1:5">
      <c r="A773" s="224"/>
      <c r="B773" s="227" t="s">
        <v>1138</v>
      </c>
      <c r="C773" s="224" t="s">
        <v>44</v>
      </c>
      <c r="D773" s="225">
        <v>70</v>
      </c>
      <c r="E773" s="226"/>
    </row>
    <row r="774" spans="1:5">
      <c r="A774" s="224"/>
      <c r="B774" s="227" t="s">
        <v>1139</v>
      </c>
      <c r="C774" s="224" t="s">
        <v>44</v>
      </c>
      <c r="D774" s="225">
        <v>90</v>
      </c>
      <c r="E774" s="226"/>
    </row>
    <row r="775" spans="1:5">
      <c r="A775" s="224"/>
      <c r="B775" s="227" t="s">
        <v>1140</v>
      </c>
      <c r="C775" s="224" t="s">
        <v>44</v>
      </c>
      <c r="D775" s="225">
        <v>100</v>
      </c>
      <c r="E775" s="226"/>
    </row>
    <row r="776" spans="1:5">
      <c r="A776" s="224"/>
      <c r="B776" s="227" t="s">
        <v>1141</v>
      </c>
      <c r="C776" s="224" t="s">
        <v>44</v>
      </c>
      <c r="D776" s="225">
        <v>110</v>
      </c>
      <c r="E776" s="226"/>
    </row>
    <row r="777" spans="1:5">
      <c r="A777" s="224"/>
      <c r="B777" s="227" t="s">
        <v>1142</v>
      </c>
      <c r="C777" s="224" t="s">
        <v>44</v>
      </c>
      <c r="D777" s="225">
        <v>135</v>
      </c>
      <c r="E777" s="226"/>
    </row>
    <row r="778" spans="1:5">
      <c r="A778" s="224"/>
      <c r="B778" s="227" t="s">
        <v>1143</v>
      </c>
      <c r="C778" s="224" t="s">
        <v>44</v>
      </c>
      <c r="D778" s="225">
        <v>155</v>
      </c>
      <c r="E778" s="226"/>
    </row>
    <row r="779" spans="1:5">
      <c r="A779" s="224"/>
      <c r="B779" s="227" t="s">
        <v>1144</v>
      </c>
      <c r="C779" s="224" t="s">
        <v>44</v>
      </c>
      <c r="D779" s="225">
        <v>180</v>
      </c>
      <c r="E779" s="226"/>
    </row>
    <row r="780" spans="1:5">
      <c r="A780" s="224"/>
      <c r="B780" s="227" t="s">
        <v>1145</v>
      </c>
      <c r="C780" s="224" t="s">
        <v>44</v>
      </c>
      <c r="D780" s="225">
        <v>200</v>
      </c>
      <c r="E780" s="226"/>
    </row>
    <row r="781" spans="1:5">
      <c r="A781" s="224"/>
      <c r="B781" s="227" t="s">
        <v>1146</v>
      </c>
      <c r="C781" s="224"/>
      <c r="D781" s="225"/>
      <c r="E781" s="226"/>
    </row>
    <row r="782" spans="1:5">
      <c r="A782" s="224"/>
      <c r="B782" s="227" t="s">
        <v>1147</v>
      </c>
      <c r="C782" s="224" t="s">
        <v>44</v>
      </c>
      <c r="D782" s="225">
        <v>80</v>
      </c>
      <c r="E782" s="226"/>
    </row>
    <row r="783" spans="1:5">
      <c r="A783" s="224"/>
      <c r="B783" s="227" t="s">
        <v>1148</v>
      </c>
      <c r="C783" s="224" t="s">
        <v>44</v>
      </c>
      <c r="D783" s="225">
        <v>95</v>
      </c>
      <c r="E783" s="226"/>
    </row>
    <row r="784" spans="1:5">
      <c r="A784" s="224"/>
      <c r="B784" s="227" t="s">
        <v>1149</v>
      </c>
      <c r="C784" s="224" t="s">
        <v>44</v>
      </c>
      <c r="D784" s="225">
        <v>110</v>
      </c>
      <c r="E784" s="226"/>
    </row>
    <row r="785" spans="1:5">
      <c r="A785" s="224"/>
      <c r="B785" s="227" t="s">
        <v>1150</v>
      </c>
      <c r="C785" s="224" t="s">
        <v>44</v>
      </c>
      <c r="D785" s="225">
        <v>135</v>
      </c>
      <c r="E785" s="226"/>
    </row>
    <row r="786" spans="1:5">
      <c r="A786" s="224"/>
      <c r="B786" s="227" t="s">
        <v>1151</v>
      </c>
      <c r="C786" s="224" t="s">
        <v>44</v>
      </c>
      <c r="D786" s="225">
        <v>155</v>
      </c>
      <c r="E786" s="226"/>
    </row>
    <row r="787" spans="1:5">
      <c r="A787" s="224"/>
      <c r="B787" s="227" t="s">
        <v>1152</v>
      </c>
      <c r="C787" s="224" t="s">
        <v>44</v>
      </c>
      <c r="D787" s="225">
        <v>180</v>
      </c>
      <c r="E787" s="226"/>
    </row>
    <row r="788" spans="1:5">
      <c r="A788" s="224"/>
      <c r="B788" s="227" t="s">
        <v>1153</v>
      </c>
      <c r="C788" s="224" t="s">
        <v>44</v>
      </c>
      <c r="D788" s="225">
        <v>210</v>
      </c>
      <c r="E788" s="226"/>
    </row>
    <row r="789" spans="1:5">
      <c r="A789" s="224"/>
      <c r="B789" s="227" t="s">
        <v>1154</v>
      </c>
      <c r="C789" s="224" t="s">
        <v>44</v>
      </c>
      <c r="D789" s="225">
        <v>235</v>
      </c>
      <c r="E789" s="226"/>
    </row>
    <row r="790" spans="1:5">
      <c r="A790" s="224"/>
      <c r="B790" s="227" t="s">
        <v>1155</v>
      </c>
      <c r="C790" s="224" t="s">
        <v>44</v>
      </c>
      <c r="D790" s="225">
        <v>265</v>
      </c>
      <c r="E790" s="226"/>
    </row>
    <row r="791" spans="1:5">
      <c r="A791" s="224"/>
      <c r="B791" s="227" t="s">
        <v>1156</v>
      </c>
      <c r="C791" s="224" t="s">
        <v>44</v>
      </c>
      <c r="D791" s="225">
        <v>300</v>
      </c>
      <c r="E791" s="226"/>
    </row>
    <row r="792" spans="1:5">
      <c r="A792" s="224"/>
      <c r="B792" s="227"/>
      <c r="C792" s="224"/>
      <c r="D792" s="225"/>
      <c r="E792" s="226"/>
    </row>
    <row r="793" spans="1:5">
      <c r="A793" s="222">
        <v>4.2</v>
      </c>
      <c r="B793" s="223" t="s">
        <v>1157</v>
      </c>
      <c r="C793" s="224"/>
      <c r="D793" s="225"/>
      <c r="E793" s="226"/>
    </row>
    <row r="794" spans="1:5">
      <c r="A794" s="224"/>
      <c r="B794" s="227" t="s">
        <v>1158</v>
      </c>
      <c r="C794" s="224"/>
      <c r="D794" s="225"/>
      <c r="E794" s="226"/>
    </row>
    <row r="795" spans="1:5">
      <c r="A795" s="224"/>
      <c r="B795" s="227" t="s">
        <v>1159</v>
      </c>
      <c r="C795" s="224" t="s">
        <v>44</v>
      </c>
      <c r="D795" s="225">
        <v>5</v>
      </c>
      <c r="E795" s="226"/>
    </row>
    <row r="796" spans="1:5">
      <c r="A796" s="224"/>
      <c r="B796" s="227" t="s">
        <v>1160</v>
      </c>
      <c r="C796" s="224" t="s">
        <v>44</v>
      </c>
      <c r="D796" s="225">
        <v>5</v>
      </c>
      <c r="E796" s="226"/>
    </row>
    <row r="797" spans="1:5">
      <c r="A797" s="224"/>
      <c r="B797" s="227" t="s">
        <v>1161</v>
      </c>
      <c r="C797" s="224" t="s">
        <v>44</v>
      </c>
      <c r="D797" s="225">
        <v>5</v>
      </c>
      <c r="E797" s="226"/>
    </row>
    <row r="798" spans="1:5">
      <c r="A798" s="224"/>
      <c r="B798" s="227" t="s">
        <v>1162</v>
      </c>
      <c r="C798" s="224" t="s">
        <v>44</v>
      </c>
      <c r="D798" s="225">
        <v>7</v>
      </c>
      <c r="E798" s="226"/>
    </row>
    <row r="799" spans="1:5">
      <c r="A799" s="224"/>
      <c r="B799" s="227" t="s">
        <v>1163</v>
      </c>
      <c r="C799" s="224" t="s">
        <v>44</v>
      </c>
      <c r="D799" s="225">
        <v>10</v>
      </c>
      <c r="E799" s="226"/>
    </row>
    <row r="800" spans="1:5">
      <c r="A800" s="224"/>
      <c r="B800" s="227" t="s">
        <v>1164</v>
      </c>
      <c r="C800" s="224" t="s">
        <v>44</v>
      </c>
      <c r="D800" s="225">
        <v>12</v>
      </c>
      <c r="E800" s="226"/>
    </row>
    <row r="801" spans="1:5">
      <c r="A801" s="224"/>
      <c r="B801" s="227" t="s">
        <v>1165</v>
      </c>
      <c r="C801" s="224" t="s">
        <v>44</v>
      </c>
      <c r="D801" s="225">
        <v>16</v>
      </c>
      <c r="E801" s="226"/>
    </row>
    <row r="802" spans="1:5">
      <c r="A802" s="224"/>
      <c r="B802" s="227" t="s">
        <v>1166</v>
      </c>
      <c r="C802" s="224" t="s">
        <v>44</v>
      </c>
      <c r="D802" s="225">
        <v>20</v>
      </c>
      <c r="E802" s="226"/>
    </row>
    <row r="803" spans="1:5">
      <c r="A803" s="224"/>
      <c r="B803" s="227" t="s">
        <v>1167</v>
      </c>
      <c r="C803" s="224" t="s">
        <v>44</v>
      </c>
      <c r="D803" s="225">
        <v>25</v>
      </c>
      <c r="E803" s="226"/>
    </row>
    <row r="804" spans="1:5">
      <c r="A804" s="224"/>
      <c r="B804" s="227" t="s">
        <v>1168</v>
      </c>
      <c r="C804" s="224" t="s">
        <v>44</v>
      </c>
      <c r="D804" s="225">
        <v>30</v>
      </c>
      <c r="E804" s="226"/>
    </row>
    <row r="805" spans="1:5">
      <c r="A805" s="224"/>
      <c r="B805" s="227" t="s">
        <v>1169</v>
      </c>
      <c r="C805" s="224" t="s">
        <v>44</v>
      </c>
      <c r="D805" s="225">
        <v>40</v>
      </c>
      <c r="E805" s="226"/>
    </row>
    <row r="806" spans="1:5">
      <c r="A806" s="224"/>
      <c r="B806" s="227" t="s">
        <v>1170</v>
      </c>
      <c r="C806" s="224" t="s">
        <v>44</v>
      </c>
      <c r="D806" s="225">
        <v>45</v>
      </c>
      <c r="E806" s="226"/>
    </row>
    <row r="807" spans="1:5">
      <c r="A807" s="224"/>
      <c r="B807" s="227" t="s">
        <v>1171</v>
      </c>
      <c r="C807" s="224" t="s">
        <v>44</v>
      </c>
      <c r="D807" s="225">
        <v>55</v>
      </c>
      <c r="E807" s="226"/>
    </row>
    <row r="808" spans="1:5">
      <c r="A808" s="224"/>
      <c r="B808" s="227" t="s">
        <v>1172</v>
      </c>
      <c r="C808" s="224" t="s">
        <v>44</v>
      </c>
      <c r="D808" s="225">
        <v>60</v>
      </c>
      <c r="E808" s="226"/>
    </row>
    <row r="809" spans="1:5">
      <c r="A809" s="224"/>
      <c r="B809" s="227" t="s">
        <v>1173</v>
      </c>
      <c r="C809" s="224" t="s">
        <v>44</v>
      </c>
      <c r="D809" s="225">
        <v>70</v>
      </c>
      <c r="E809" s="226"/>
    </row>
    <row r="810" spans="1:5">
      <c r="A810" s="224"/>
      <c r="B810" s="227" t="s">
        <v>1174</v>
      </c>
      <c r="C810" s="224" t="s">
        <v>44</v>
      </c>
      <c r="D810" s="225">
        <v>85</v>
      </c>
      <c r="E810" s="226"/>
    </row>
    <row r="811" spans="1:5">
      <c r="A811" s="224"/>
      <c r="B811" s="227" t="s">
        <v>1175</v>
      </c>
      <c r="C811" s="224" t="s">
        <v>44</v>
      </c>
      <c r="D811" s="225">
        <v>100</v>
      </c>
      <c r="E811" s="226"/>
    </row>
    <row r="812" spans="1:5">
      <c r="A812" s="224"/>
      <c r="B812" s="227" t="s">
        <v>1176</v>
      </c>
      <c r="C812" s="224" t="s">
        <v>44</v>
      </c>
      <c r="D812" s="225">
        <v>110</v>
      </c>
      <c r="E812" s="226"/>
    </row>
    <row r="813" spans="1:5">
      <c r="A813" s="224"/>
      <c r="B813" s="227" t="s">
        <v>1177</v>
      </c>
      <c r="C813" s="224" t="s">
        <v>44</v>
      </c>
      <c r="D813" s="225">
        <v>125</v>
      </c>
      <c r="E813" s="226"/>
    </row>
    <row r="814" spans="1:5">
      <c r="A814" s="224"/>
      <c r="B814" s="227" t="s">
        <v>1178</v>
      </c>
      <c r="C814" s="224" t="s">
        <v>44</v>
      </c>
      <c r="D814" s="225">
        <v>140</v>
      </c>
      <c r="E814" s="226"/>
    </row>
    <row r="815" spans="1:5">
      <c r="A815" s="224"/>
      <c r="B815" s="227"/>
      <c r="C815" s="224"/>
      <c r="D815" s="225"/>
      <c r="E815" s="226"/>
    </row>
    <row r="816" spans="1:5">
      <c r="A816" s="222">
        <v>4.3</v>
      </c>
      <c r="B816" s="223" t="s">
        <v>1179</v>
      </c>
      <c r="C816" s="224"/>
      <c r="D816" s="225"/>
      <c r="E816" s="226"/>
    </row>
    <row r="817" spans="1:5">
      <c r="A817" s="224"/>
      <c r="B817" s="227" t="s">
        <v>1180</v>
      </c>
      <c r="C817" s="224" t="s">
        <v>44</v>
      </c>
      <c r="D817" s="225">
        <v>20</v>
      </c>
      <c r="E817" s="226"/>
    </row>
    <row r="818" spans="1:5">
      <c r="A818" s="224"/>
      <c r="B818" s="227" t="s">
        <v>1181</v>
      </c>
      <c r="C818" s="224" t="s">
        <v>44</v>
      </c>
      <c r="D818" s="225">
        <v>23</v>
      </c>
      <c r="E818" s="226"/>
    </row>
    <row r="819" spans="1:5">
      <c r="A819" s="224"/>
      <c r="B819" s="227" t="s">
        <v>1182</v>
      </c>
      <c r="C819" s="224" t="s">
        <v>44</v>
      </c>
      <c r="D819" s="225">
        <v>25</v>
      </c>
      <c r="E819" s="226"/>
    </row>
    <row r="820" spans="1:5">
      <c r="A820" s="224"/>
      <c r="B820" s="227" t="s">
        <v>1183</v>
      </c>
      <c r="C820" s="224" t="s">
        <v>44</v>
      </c>
      <c r="D820" s="225">
        <v>30</v>
      </c>
      <c r="E820" s="226"/>
    </row>
    <row r="821" spans="1:5">
      <c r="A821" s="224"/>
      <c r="B821" s="227" t="s">
        <v>1184</v>
      </c>
      <c r="C821" s="224" t="s">
        <v>44</v>
      </c>
      <c r="D821" s="225">
        <v>40</v>
      </c>
      <c r="E821" s="226"/>
    </row>
    <row r="822" spans="1:5">
      <c r="A822" s="224"/>
      <c r="B822" s="227" t="s">
        <v>1185</v>
      </c>
      <c r="C822" s="224" t="s">
        <v>44</v>
      </c>
      <c r="D822" s="225">
        <v>45</v>
      </c>
      <c r="E822" s="226"/>
    </row>
    <row r="823" spans="1:5">
      <c r="A823" s="224"/>
      <c r="B823" s="227" t="s">
        <v>1186</v>
      </c>
      <c r="C823" s="224" t="s">
        <v>44</v>
      </c>
      <c r="D823" s="225">
        <v>55</v>
      </c>
      <c r="E823" s="226"/>
    </row>
    <row r="824" spans="1:5">
      <c r="A824" s="224"/>
      <c r="B824" s="227" t="s">
        <v>1187</v>
      </c>
      <c r="C824" s="224" t="s">
        <v>44</v>
      </c>
      <c r="D824" s="225">
        <v>60</v>
      </c>
      <c r="E824" s="226"/>
    </row>
    <row r="825" spans="1:5">
      <c r="A825" s="224"/>
      <c r="B825" s="227" t="s">
        <v>1188</v>
      </c>
      <c r="C825" s="224" t="s">
        <v>44</v>
      </c>
      <c r="D825" s="225">
        <v>70</v>
      </c>
      <c r="E825" s="226"/>
    </row>
    <row r="826" spans="1:5">
      <c r="A826" s="224"/>
      <c r="B826" s="227" t="s">
        <v>1189</v>
      </c>
      <c r="C826" s="224" t="s">
        <v>44</v>
      </c>
      <c r="D826" s="225">
        <v>85</v>
      </c>
      <c r="E826" s="226"/>
    </row>
    <row r="827" spans="1:5">
      <c r="A827" s="224"/>
      <c r="B827" s="227" t="s">
        <v>1190</v>
      </c>
      <c r="C827" s="224" t="s">
        <v>44</v>
      </c>
      <c r="D827" s="225">
        <v>100</v>
      </c>
      <c r="E827" s="226"/>
    </row>
    <row r="828" spans="1:5">
      <c r="A828" s="224"/>
      <c r="B828" s="227" t="s">
        <v>1191</v>
      </c>
      <c r="C828" s="224" t="s">
        <v>44</v>
      </c>
      <c r="D828" s="225">
        <v>110</v>
      </c>
      <c r="E828" s="226"/>
    </row>
    <row r="829" spans="1:5">
      <c r="A829" s="224"/>
      <c r="B829" s="227" t="s">
        <v>1192</v>
      </c>
      <c r="C829" s="224" t="s">
        <v>44</v>
      </c>
      <c r="D829" s="225">
        <v>125</v>
      </c>
      <c r="E829" s="226"/>
    </row>
    <row r="830" spans="1:5">
      <c r="A830" s="224"/>
      <c r="B830" s="227" t="s">
        <v>1193</v>
      </c>
      <c r="C830" s="224" t="s">
        <v>44</v>
      </c>
      <c r="D830" s="225">
        <v>140</v>
      </c>
      <c r="E830" s="226"/>
    </row>
    <row r="831" spans="1:5">
      <c r="A831" s="224"/>
      <c r="B831" s="227"/>
      <c r="C831" s="224"/>
      <c r="D831" s="225"/>
      <c r="E831" s="226"/>
    </row>
    <row r="832" spans="1:5">
      <c r="A832" s="222">
        <v>4.4000000000000004</v>
      </c>
      <c r="B832" s="223" t="s">
        <v>1194</v>
      </c>
      <c r="C832" s="224"/>
      <c r="D832" s="225"/>
      <c r="E832" s="226"/>
    </row>
    <row r="833" spans="1:5">
      <c r="A833" s="224"/>
      <c r="B833" s="227" t="s">
        <v>1195</v>
      </c>
      <c r="C833" s="224" t="s">
        <v>44</v>
      </c>
      <c r="D833" s="225">
        <v>10</v>
      </c>
      <c r="E833" s="226"/>
    </row>
    <row r="834" spans="1:5">
      <c r="A834" s="224"/>
      <c r="B834" s="227" t="s">
        <v>1196</v>
      </c>
      <c r="C834" s="224" t="s">
        <v>44</v>
      </c>
      <c r="D834" s="225">
        <v>12</v>
      </c>
      <c r="E834" s="226"/>
    </row>
    <row r="835" spans="1:5">
      <c r="A835" s="224"/>
      <c r="B835" s="227" t="s">
        <v>1197</v>
      </c>
      <c r="C835" s="224" t="s">
        <v>44</v>
      </c>
      <c r="D835" s="225">
        <v>15</v>
      </c>
      <c r="E835" s="226"/>
    </row>
    <row r="836" spans="1:5">
      <c r="A836" s="224"/>
      <c r="B836" s="227" t="s">
        <v>1198</v>
      </c>
      <c r="C836" s="224" t="s">
        <v>44</v>
      </c>
      <c r="D836" s="225">
        <v>20</v>
      </c>
      <c r="E836" s="226"/>
    </row>
    <row r="837" spans="1:5">
      <c r="A837" s="224"/>
      <c r="B837" s="227" t="s">
        <v>1199</v>
      </c>
      <c r="C837" s="224" t="s">
        <v>44</v>
      </c>
      <c r="D837" s="225">
        <v>25</v>
      </c>
      <c r="E837" s="226"/>
    </row>
    <row r="838" spans="1:5">
      <c r="A838" s="224"/>
      <c r="B838" s="227" t="s">
        <v>1200</v>
      </c>
      <c r="C838" s="224" t="s">
        <v>44</v>
      </c>
      <c r="D838" s="225">
        <v>30</v>
      </c>
      <c r="E838" s="226"/>
    </row>
    <row r="839" spans="1:5">
      <c r="A839" s="224"/>
      <c r="B839" s="227" t="s">
        <v>1201</v>
      </c>
      <c r="C839" s="224" t="s">
        <v>44</v>
      </c>
      <c r="D839" s="225">
        <v>40</v>
      </c>
      <c r="E839" s="226"/>
    </row>
    <row r="840" spans="1:5">
      <c r="A840" s="224"/>
      <c r="B840" s="227" t="s">
        <v>1202</v>
      </c>
      <c r="C840" s="224" t="s">
        <v>44</v>
      </c>
      <c r="D840" s="225">
        <v>45</v>
      </c>
      <c r="E840" s="226"/>
    </row>
    <row r="841" spans="1:5">
      <c r="A841" s="224"/>
      <c r="B841" s="227" t="s">
        <v>1203</v>
      </c>
      <c r="C841" s="224" t="s">
        <v>44</v>
      </c>
      <c r="D841" s="225">
        <v>50</v>
      </c>
      <c r="E841" s="226"/>
    </row>
    <row r="842" spans="1:5">
      <c r="A842" s="224"/>
      <c r="B842" s="227" t="s">
        <v>1204</v>
      </c>
      <c r="C842" s="224" t="s">
        <v>44</v>
      </c>
      <c r="D842" s="225">
        <v>55</v>
      </c>
      <c r="E842" s="226"/>
    </row>
    <row r="843" spans="1:5">
      <c r="A843" s="224"/>
      <c r="B843" s="227" t="s">
        <v>1205</v>
      </c>
      <c r="C843" s="224" t="s">
        <v>44</v>
      </c>
      <c r="D843" s="225">
        <v>65</v>
      </c>
      <c r="E843" s="226"/>
    </row>
    <row r="844" spans="1:5">
      <c r="A844" s="224"/>
      <c r="B844" s="227" t="s">
        <v>1206</v>
      </c>
      <c r="C844" s="224" t="s">
        <v>44</v>
      </c>
      <c r="D844" s="225">
        <v>70</v>
      </c>
      <c r="E844" s="226"/>
    </row>
    <row r="845" spans="1:5">
      <c r="A845" s="224"/>
      <c r="B845" s="227" t="s">
        <v>1207</v>
      </c>
      <c r="C845" s="224" t="s">
        <v>44</v>
      </c>
      <c r="D845" s="225">
        <v>85</v>
      </c>
      <c r="E845" s="226"/>
    </row>
    <row r="846" spans="1:5">
      <c r="A846" s="224"/>
      <c r="B846" s="227" t="s">
        <v>1208</v>
      </c>
      <c r="C846" s="224" t="s">
        <v>44</v>
      </c>
      <c r="D846" s="225">
        <v>100</v>
      </c>
      <c r="E846" s="226"/>
    </row>
    <row r="847" spans="1:5">
      <c r="A847" s="224"/>
      <c r="B847" s="227" t="s">
        <v>1209</v>
      </c>
      <c r="C847" s="224" t="s">
        <v>44</v>
      </c>
      <c r="D847" s="225">
        <v>110</v>
      </c>
      <c r="E847" s="226"/>
    </row>
    <row r="848" spans="1:5">
      <c r="A848" s="224"/>
      <c r="B848" s="227" t="s">
        <v>1210</v>
      </c>
      <c r="C848" s="224" t="s">
        <v>44</v>
      </c>
      <c r="D848" s="225">
        <v>140</v>
      </c>
      <c r="E848" s="226"/>
    </row>
    <row r="849" spans="1:5">
      <c r="A849" s="224"/>
      <c r="B849" s="227" t="s">
        <v>1211</v>
      </c>
      <c r="C849" s="224" t="s">
        <v>44</v>
      </c>
      <c r="D849" s="225">
        <v>165</v>
      </c>
      <c r="E849" s="226"/>
    </row>
    <row r="850" spans="1:5">
      <c r="A850" s="224"/>
      <c r="B850" s="227"/>
      <c r="C850" s="224"/>
      <c r="D850" s="225"/>
      <c r="E850" s="226"/>
    </row>
    <row r="851" spans="1:5">
      <c r="A851" s="222">
        <v>4.5</v>
      </c>
      <c r="B851" s="223" t="s">
        <v>1212</v>
      </c>
      <c r="C851" s="224"/>
      <c r="D851" s="225"/>
      <c r="E851" s="226"/>
    </row>
    <row r="852" spans="1:5">
      <c r="A852" s="224"/>
      <c r="B852" s="227" t="s">
        <v>1213</v>
      </c>
      <c r="C852" s="224" t="s">
        <v>44</v>
      </c>
      <c r="D852" s="225">
        <v>10</v>
      </c>
      <c r="E852" s="226"/>
    </row>
    <row r="853" spans="1:5">
      <c r="A853" s="224"/>
      <c r="B853" s="227" t="s">
        <v>1214</v>
      </c>
      <c r="C853" s="224" t="s">
        <v>44</v>
      </c>
      <c r="D853" s="225">
        <v>15</v>
      </c>
      <c r="E853" s="226"/>
    </row>
    <row r="854" spans="1:5">
      <c r="A854" s="224"/>
      <c r="B854" s="227" t="s">
        <v>1215</v>
      </c>
      <c r="C854" s="224" t="s">
        <v>44</v>
      </c>
      <c r="D854" s="225">
        <v>20</v>
      </c>
      <c r="E854" s="226"/>
    </row>
    <row r="855" spans="1:5">
      <c r="A855" s="224"/>
      <c r="B855" s="227" t="s">
        <v>1216</v>
      </c>
      <c r="C855" s="224" t="s">
        <v>44</v>
      </c>
      <c r="D855" s="225">
        <v>22</v>
      </c>
      <c r="E855" s="226"/>
    </row>
    <row r="856" spans="1:5">
      <c r="A856" s="224"/>
      <c r="B856" s="227" t="s">
        <v>1217</v>
      </c>
      <c r="C856" s="224" t="s">
        <v>44</v>
      </c>
      <c r="D856" s="225">
        <v>25</v>
      </c>
      <c r="E856" s="226"/>
    </row>
    <row r="857" spans="1:5">
      <c r="A857" s="224"/>
      <c r="B857" s="227" t="s">
        <v>1218</v>
      </c>
      <c r="C857" s="224" t="s">
        <v>44</v>
      </c>
      <c r="D857" s="225">
        <v>35</v>
      </c>
      <c r="E857" s="226"/>
    </row>
    <row r="858" spans="1:5">
      <c r="A858" s="224"/>
      <c r="B858" s="227" t="s">
        <v>1219</v>
      </c>
      <c r="C858" s="224" t="s">
        <v>44</v>
      </c>
      <c r="D858" s="225">
        <v>45</v>
      </c>
      <c r="E858" s="226"/>
    </row>
    <row r="859" spans="1:5">
      <c r="A859" s="224"/>
      <c r="B859" s="227" t="s">
        <v>1220</v>
      </c>
      <c r="C859" s="224" t="s">
        <v>44</v>
      </c>
      <c r="D859" s="225">
        <v>55</v>
      </c>
      <c r="E859" s="226"/>
    </row>
    <row r="860" spans="1:5">
      <c r="A860" s="224"/>
      <c r="B860" s="227" t="s">
        <v>1221</v>
      </c>
      <c r="C860" s="224" t="s">
        <v>44</v>
      </c>
      <c r="D860" s="225">
        <v>65</v>
      </c>
      <c r="E860" s="226"/>
    </row>
    <row r="861" spans="1:5">
      <c r="A861" s="224"/>
      <c r="B861" s="227" t="s">
        <v>1222</v>
      </c>
      <c r="C861" s="224" t="s">
        <v>44</v>
      </c>
      <c r="D861" s="225">
        <v>70</v>
      </c>
      <c r="E861" s="226"/>
    </row>
    <row r="862" spans="1:5">
      <c r="A862" s="224"/>
      <c r="B862" s="227" t="s">
        <v>1223</v>
      </c>
      <c r="C862" s="224" t="s">
        <v>44</v>
      </c>
      <c r="D862" s="225">
        <v>80</v>
      </c>
      <c r="E862" s="226"/>
    </row>
    <row r="863" spans="1:5">
      <c r="A863" s="224"/>
      <c r="B863" s="227" t="s">
        <v>1224</v>
      </c>
      <c r="C863" s="224" t="s">
        <v>44</v>
      </c>
      <c r="D863" s="225">
        <v>90</v>
      </c>
      <c r="E863" s="226"/>
    </row>
    <row r="864" spans="1:5">
      <c r="A864" s="224"/>
      <c r="B864" s="227" t="s">
        <v>1225</v>
      </c>
      <c r="C864" s="224" t="s">
        <v>44</v>
      </c>
      <c r="D864" s="225">
        <v>100</v>
      </c>
      <c r="E864" s="226"/>
    </row>
    <row r="865" spans="1:5">
      <c r="A865" s="224"/>
      <c r="B865" s="227" t="s">
        <v>1226</v>
      </c>
      <c r="C865" s="224" t="s">
        <v>44</v>
      </c>
      <c r="D865" s="225">
        <v>110</v>
      </c>
      <c r="E865" s="226"/>
    </row>
    <row r="866" spans="1:5">
      <c r="A866" s="224"/>
      <c r="B866" s="227" t="s">
        <v>1227</v>
      </c>
      <c r="C866" s="224" t="s">
        <v>44</v>
      </c>
      <c r="D866" s="225">
        <v>125</v>
      </c>
      <c r="E866" s="226"/>
    </row>
    <row r="867" spans="1:5">
      <c r="A867" s="224"/>
      <c r="B867" s="227" t="s">
        <v>1228</v>
      </c>
      <c r="C867" s="224" t="s">
        <v>44</v>
      </c>
      <c r="D867" s="225">
        <v>145</v>
      </c>
      <c r="E867" s="226"/>
    </row>
    <row r="868" spans="1:5">
      <c r="A868" s="224"/>
      <c r="B868" s="227"/>
      <c r="C868" s="224"/>
      <c r="D868" s="225"/>
      <c r="E868" s="226"/>
    </row>
    <row r="869" spans="1:5">
      <c r="A869" s="222">
        <v>4.5999999999999996</v>
      </c>
      <c r="B869" s="223" t="s">
        <v>1229</v>
      </c>
      <c r="C869" s="224"/>
      <c r="D869" s="225"/>
      <c r="E869" s="226"/>
    </row>
    <row r="870" spans="1:5">
      <c r="A870" s="224"/>
      <c r="B870" s="227" t="s">
        <v>1230</v>
      </c>
      <c r="C870" s="224" t="s">
        <v>44</v>
      </c>
      <c r="D870" s="225">
        <v>12</v>
      </c>
      <c r="E870" s="226"/>
    </row>
    <row r="871" spans="1:5">
      <c r="A871" s="224"/>
      <c r="B871" s="227" t="s">
        <v>1231</v>
      </c>
      <c r="C871" s="224" t="s">
        <v>44</v>
      </c>
      <c r="D871" s="225">
        <v>15</v>
      </c>
      <c r="E871" s="226"/>
    </row>
    <row r="872" spans="1:5">
      <c r="A872" s="224"/>
      <c r="B872" s="227" t="s">
        <v>1232</v>
      </c>
      <c r="C872" s="224" t="s">
        <v>44</v>
      </c>
      <c r="D872" s="225">
        <v>20</v>
      </c>
      <c r="E872" s="226"/>
    </row>
    <row r="873" spans="1:5">
      <c r="A873" s="224"/>
      <c r="B873" s="227" t="s">
        <v>1233</v>
      </c>
      <c r="C873" s="224" t="s">
        <v>44</v>
      </c>
      <c r="D873" s="225">
        <v>30</v>
      </c>
      <c r="E873" s="226"/>
    </row>
    <row r="874" spans="1:5">
      <c r="A874" s="224"/>
      <c r="B874" s="227" t="s">
        <v>1234</v>
      </c>
      <c r="C874" s="224" t="s">
        <v>44</v>
      </c>
      <c r="D874" s="225">
        <v>32</v>
      </c>
      <c r="E874" s="226"/>
    </row>
    <row r="875" spans="1:5">
      <c r="A875" s="224"/>
      <c r="B875" s="227" t="s">
        <v>1235</v>
      </c>
      <c r="C875" s="224" t="s">
        <v>44</v>
      </c>
      <c r="D875" s="225">
        <v>35</v>
      </c>
      <c r="E875" s="226"/>
    </row>
    <row r="876" spans="1:5">
      <c r="A876" s="224"/>
      <c r="B876" s="227" t="s">
        <v>1236</v>
      </c>
      <c r="C876" s="224" t="s">
        <v>44</v>
      </c>
      <c r="D876" s="225">
        <v>50</v>
      </c>
      <c r="E876" s="226"/>
    </row>
    <row r="877" spans="1:5">
      <c r="A877" s="224"/>
      <c r="B877" s="227" t="s">
        <v>1237</v>
      </c>
      <c r="C877" s="224" t="s">
        <v>44</v>
      </c>
      <c r="D877" s="225">
        <v>60</v>
      </c>
      <c r="E877" s="226"/>
    </row>
    <row r="878" spans="1:5">
      <c r="A878" s="224"/>
      <c r="B878" s="227" t="s">
        <v>1238</v>
      </c>
      <c r="C878" s="224" t="s">
        <v>44</v>
      </c>
      <c r="D878" s="225">
        <v>65</v>
      </c>
      <c r="E878" s="226"/>
    </row>
    <row r="879" spans="1:5">
      <c r="A879" s="224"/>
      <c r="B879" s="227" t="s">
        <v>1239</v>
      </c>
      <c r="C879" s="224" t="s">
        <v>44</v>
      </c>
      <c r="D879" s="225">
        <v>75</v>
      </c>
      <c r="E879" s="226"/>
    </row>
    <row r="880" spans="1:5">
      <c r="A880" s="224"/>
      <c r="B880" s="227" t="s">
        <v>1240</v>
      </c>
      <c r="C880" s="224" t="s">
        <v>44</v>
      </c>
      <c r="D880" s="225">
        <v>85</v>
      </c>
      <c r="E880" s="226"/>
    </row>
    <row r="881" spans="1:5">
      <c r="A881" s="224"/>
      <c r="B881" s="227" t="s">
        <v>1241</v>
      </c>
      <c r="C881" s="224" t="s">
        <v>44</v>
      </c>
      <c r="D881" s="225">
        <v>100</v>
      </c>
      <c r="E881" s="226"/>
    </row>
    <row r="882" spans="1:5">
      <c r="A882" s="224"/>
      <c r="B882" s="227" t="s">
        <v>1242</v>
      </c>
      <c r="C882" s="224" t="s">
        <v>44</v>
      </c>
      <c r="D882" s="225">
        <v>110</v>
      </c>
      <c r="E882" s="226"/>
    </row>
    <row r="883" spans="1:5">
      <c r="A883" s="224"/>
      <c r="B883" s="227" t="s">
        <v>1243</v>
      </c>
      <c r="C883" s="224" t="s">
        <v>44</v>
      </c>
      <c r="D883" s="225">
        <v>125</v>
      </c>
      <c r="E883" s="226"/>
    </row>
    <row r="884" spans="1:5">
      <c r="A884" s="224"/>
      <c r="B884" s="227" t="s">
        <v>1244</v>
      </c>
      <c r="C884" s="224" t="s">
        <v>44</v>
      </c>
      <c r="D884" s="225">
        <v>140</v>
      </c>
      <c r="E884" s="226"/>
    </row>
    <row r="885" spans="1:5">
      <c r="A885" s="224"/>
      <c r="B885" s="227" t="s">
        <v>1245</v>
      </c>
      <c r="C885" s="224" t="s">
        <v>44</v>
      </c>
      <c r="D885" s="225">
        <v>165</v>
      </c>
      <c r="E885" s="226"/>
    </row>
    <row r="886" spans="1:5">
      <c r="A886" s="224"/>
      <c r="B886" s="227"/>
      <c r="C886" s="224"/>
      <c r="D886" s="225"/>
      <c r="E886" s="226"/>
    </row>
    <row r="887" spans="1:5">
      <c r="A887" s="222">
        <v>4.7</v>
      </c>
      <c r="B887" s="223" t="s">
        <v>1246</v>
      </c>
      <c r="C887" s="224"/>
      <c r="D887" s="225"/>
      <c r="E887" s="226"/>
    </row>
    <row r="888" spans="1:5">
      <c r="A888" s="224"/>
      <c r="B888" s="227" t="s">
        <v>1247</v>
      </c>
      <c r="C888" s="224" t="s">
        <v>44</v>
      </c>
      <c r="D888" s="225">
        <v>15</v>
      </c>
      <c r="E888" s="226"/>
    </row>
    <row r="889" spans="1:5">
      <c r="A889" s="224"/>
      <c r="B889" s="227" t="s">
        <v>1248</v>
      </c>
      <c r="C889" s="224" t="s">
        <v>44</v>
      </c>
      <c r="D889" s="225">
        <v>18</v>
      </c>
      <c r="E889" s="226"/>
    </row>
    <row r="890" spans="1:5">
      <c r="A890" s="224"/>
      <c r="B890" s="227" t="s">
        <v>1249</v>
      </c>
      <c r="C890" s="224" t="s">
        <v>44</v>
      </c>
      <c r="D890" s="225">
        <v>30</v>
      </c>
      <c r="E890" s="226"/>
    </row>
    <row r="891" spans="1:5">
      <c r="A891" s="224"/>
      <c r="B891" s="227" t="s">
        <v>1250</v>
      </c>
      <c r="C891" s="224" t="s">
        <v>44</v>
      </c>
      <c r="D891" s="225">
        <v>35</v>
      </c>
      <c r="E891" s="226"/>
    </row>
    <row r="892" spans="1:5">
      <c r="A892" s="224"/>
      <c r="B892" s="227" t="s">
        <v>1251</v>
      </c>
      <c r="C892" s="224" t="s">
        <v>44</v>
      </c>
      <c r="D892" s="225">
        <v>40</v>
      </c>
      <c r="E892" s="226"/>
    </row>
    <row r="893" spans="1:5">
      <c r="A893" s="224"/>
      <c r="B893" s="227" t="s">
        <v>1252</v>
      </c>
      <c r="C893" s="224" t="s">
        <v>44</v>
      </c>
      <c r="D893" s="225">
        <v>45</v>
      </c>
      <c r="E893" s="226"/>
    </row>
    <row r="894" spans="1:5">
      <c r="A894" s="224"/>
      <c r="B894" s="227" t="s">
        <v>1253</v>
      </c>
      <c r="C894" s="224" t="s">
        <v>44</v>
      </c>
      <c r="D894" s="225">
        <v>50</v>
      </c>
      <c r="E894" s="226"/>
    </row>
    <row r="895" spans="1:5">
      <c r="A895" s="224"/>
      <c r="B895" s="227" t="s">
        <v>1254</v>
      </c>
      <c r="C895" s="224" t="s">
        <v>44</v>
      </c>
      <c r="D895" s="225">
        <v>70</v>
      </c>
      <c r="E895" s="226"/>
    </row>
    <row r="896" spans="1:5">
      <c r="A896" s="224"/>
      <c r="B896" s="227" t="s">
        <v>1255</v>
      </c>
      <c r="C896" s="224" t="s">
        <v>44</v>
      </c>
      <c r="D896" s="225">
        <v>80</v>
      </c>
      <c r="E896" s="226"/>
    </row>
    <row r="897" spans="1:5">
      <c r="A897" s="224"/>
      <c r="B897" s="227" t="s">
        <v>1256</v>
      </c>
      <c r="C897" s="224" t="s">
        <v>44</v>
      </c>
      <c r="D897" s="225">
        <v>90</v>
      </c>
      <c r="E897" s="226"/>
    </row>
    <row r="898" spans="1:5">
      <c r="A898" s="224"/>
      <c r="B898" s="227" t="s">
        <v>1257</v>
      </c>
      <c r="C898" s="224" t="s">
        <v>44</v>
      </c>
      <c r="D898" s="225">
        <v>100</v>
      </c>
      <c r="E898" s="226"/>
    </row>
    <row r="899" spans="1:5">
      <c r="A899" s="224"/>
      <c r="B899" s="227" t="s">
        <v>1258</v>
      </c>
      <c r="C899" s="224" t="s">
        <v>44</v>
      </c>
      <c r="D899" s="225">
        <v>110</v>
      </c>
      <c r="E899" s="226"/>
    </row>
    <row r="900" spans="1:5">
      <c r="A900" s="224"/>
      <c r="B900" s="227" t="s">
        <v>1259</v>
      </c>
      <c r="C900" s="224" t="s">
        <v>44</v>
      </c>
      <c r="D900" s="225">
        <v>125</v>
      </c>
      <c r="E900" s="226"/>
    </row>
    <row r="901" spans="1:5">
      <c r="A901" s="224"/>
      <c r="B901" s="227" t="s">
        <v>1260</v>
      </c>
      <c r="C901" s="224" t="s">
        <v>44</v>
      </c>
      <c r="D901" s="225">
        <v>140</v>
      </c>
      <c r="E901" s="226"/>
    </row>
    <row r="902" spans="1:5">
      <c r="A902" s="224"/>
      <c r="B902" s="227" t="s">
        <v>1261</v>
      </c>
      <c r="C902" s="224" t="s">
        <v>44</v>
      </c>
      <c r="D902" s="225">
        <v>165</v>
      </c>
      <c r="E902" s="226"/>
    </row>
    <row r="903" spans="1:5">
      <c r="A903" s="224"/>
      <c r="B903" s="227" t="s">
        <v>1262</v>
      </c>
      <c r="C903" s="224" t="s">
        <v>44</v>
      </c>
      <c r="D903" s="225">
        <v>195</v>
      </c>
      <c r="E903" s="226"/>
    </row>
    <row r="904" spans="1:5">
      <c r="A904" s="224"/>
      <c r="B904" s="227"/>
      <c r="C904" s="224"/>
      <c r="D904" s="225"/>
      <c r="E904" s="226"/>
    </row>
    <row r="905" spans="1:5">
      <c r="A905" s="222">
        <v>4.8</v>
      </c>
      <c r="B905" s="223" t="s">
        <v>1263</v>
      </c>
      <c r="C905" s="224"/>
      <c r="D905" s="225"/>
      <c r="E905" s="226"/>
    </row>
    <row r="906" spans="1:5">
      <c r="A906" s="224"/>
      <c r="B906" s="227" t="s">
        <v>1264</v>
      </c>
      <c r="C906" s="224" t="s">
        <v>44</v>
      </c>
      <c r="D906" s="225">
        <v>8</v>
      </c>
      <c r="E906" s="226"/>
    </row>
    <row r="907" spans="1:5">
      <c r="A907" s="224"/>
      <c r="B907" s="227" t="s">
        <v>1265</v>
      </c>
      <c r="C907" s="224" t="s">
        <v>44</v>
      </c>
      <c r="D907" s="225">
        <v>10</v>
      </c>
      <c r="E907" s="226"/>
    </row>
    <row r="908" spans="1:5">
      <c r="A908" s="224"/>
      <c r="B908" s="227" t="s">
        <v>1266</v>
      </c>
      <c r="C908" s="224" t="s">
        <v>44</v>
      </c>
      <c r="D908" s="225">
        <v>12</v>
      </c>
      <c r="E908" s="226"/>
    </row>
    <row r="909" spans="1:5">
      <c r="A909" s="224"/>
      <c r="B909" s="227" t="s">
        <v>1267</v>
      </c>
      <c r="C909" s="224" t="s">
        <v>44</v>
      </c>
      <c r="D909" s="225">
        <v>15</v>
      </c>
      <c r="E909" s="226"/>
    </row>
    <row r="910" spans="1:5">
      <c r="A910" s="224"/>
      <c r="B910" s="227" t="s">
        <v>1268</v>
      </c>
      <c r="C910" s="224" t="s">
        <v>44</v>
      </c>
      <c r="D910" s="225">
        <v>20</v>
      </c>
      <c r="E910" s="226"/>
    </row>
    <row r="911" spans="1:5">
      <c r="A911" s="224"/>
      <c r="B911" s="227" t="s">
        <v>1269</v>
      </c>
      <c r="C911" s="224" t="s">
        <v>44</v>
      </c>
      <c r="D911" s="225">
        <v>22</v>
      </c>
      <c r="E911" s="226"/>
    </row>
    <row r="912" spans="1:5">
      <c r="A912" s="224"/>
      <c r="B912" s="227" t="s">
        <v>1270</v>
      </c>
      <c r="C912" s="224" t="s">
        <v>44</v>
      </c>
      <c r="D912" s="225">
        <v>25</v>
      </c>
      <c r="E912" s="226"/>
    </row>
    <row r="913" spans="1:5">
      <c r="A913" s="224"/>
      <c r="B913" s="227" t="s">
        <v>1271</v>
      </c>
      <c r="C913" s="224" t="s">
        <v>44</v>
      </c>
      <c r="D913" s="225">
        <v>30</v>
      </c>
      <c r="E913" s="226"/>
    </row>
    <row r="914" spans="1:5">
      <c r="A914" s="224"/>
      <c r="B914" s="227" t="s">
        <v>1272</v>
      </c>
      <c r="C914" s="224" t="s">
        <v>44</v>
      </c>
      <c r="D914" s="225">
        <v>35</v>
      </c>
      <c r="E914" s="226"/>
    </row>
    <row r="915" spans="1:5">
      <c r="A915" s="224"/>
      <c r="B915" s="227" t="s">
        <v>1273</v>
      </c>
      <c r="C915" s="224" t="s">
        <v>44</v>
      </c>
      <c r="D915" s="225">
        <v>55</v>
      </c>
      <c r="E915" s="226"/>
    </row>
    <row r="916" spans="1:5">
      <c r="A916" s="224"/>
      <c r="B916" s="227" t="s">
        <v>1274</v>
      </c>
      <c r="C916" s="224" t="s">
        <v>44</v>
      </c>
      <c r="D916" s="225">
        <v>65</v>
      </c>
      <c r="E916" s="226"/>
    </row>
    <row r="917" spans="1:5">
      <c r="A917" s="224"/>
      <c r="B917" s="227" t="s">
        <v>1275</v>
      </c>
      <c r="C917" s="224" t="s">
        <v>44</v>
      </c>
      <c r="D917" s="225">
        <v>70</v>
      </c>
      <c r="E917" s="226"/>
    </row>
    <row r="918" spans="1:5">
      <c r="A918" s="224"/>
      <c r="B918" s="227" t="s">
        <v>1276</v>
      </c>
      <c r="C918" s="224" t="s">
        <v>44</v>
      </c>
      <c r="D918" s="225">
        <v>85</v>
      </c>
      <c r="E918" s="226"/>
    </row>
    <row r="919" spans="1:5">
      <c r="A919" s="224"/>
      <c r="B919" s="227" t="s">
        <v>1277</v>
      </c>
      <c r="C919" s="224" t="s">
        <v>44</v>
      </c>
      <c r="D919" s="225">
        <v>100</v>
      </c>
      <c r="E919" s="226"/>
    </row>
    <row r="920" spans="1:5">
      <c r="A920" s="224"/>
      <c r="B920" s="227" t="s">
        <v>1278</v>
      </c>
      <c r="C920" s="224" t="s">
        <v>44</v>
      </c>
      <c r="D920" s="225">
        <v>115</v>
      </c>
      <c r="E920" s="226"/>
    </row>
    <row r="921" spans="1:5">
      <c r="A921" s="224"/>
      <c r="B921" s="227" t="s">
        <v>1279</v>
      </c>
      <c r="C921" s="224" t="s">
        <v>44</v>
      </c>
      <c r="D921" s="225">
        <v>125</v>
      </c>
      <c r="E921" s="226"/>
    </row>
    <row r="922" spans="1:5">
      <c r="A922" s="224"/>
      <c r="B922" s="227" t="s">
        <v>1280</v>
      </c>
      <c r="C922" s="224" t="s">
        <v>44</v>
      </c>
      <c r="D922" s="225">
        <v>140</v>
      </c>
      <c r="E922" s="226"/>
    </row>
    <row r="923" spans="1:5">
      <c r="A923" s="224"/>
      <c r="B923" s="227" t="s">
        <v>1281</v>
      </c>
      <c r="C923" s="224" t="s">
        <v>44</v>
      </c>
      <c r="D923" s="225">
        <v>170</v>
      </c>
      <c r="E923" s="226"/>
    </row>
    <row r="924" spans="1:5">
      <c r="A924" s="224"/>
      <c r="B924" s="227" t="s">
        <v>1282</v>
      </c>
      <c r="C924" s="224" t="s">
        <v>44</v>
      </c>
      <c r="D924" s="225">
        <v>195</v>
      </c>
      <c r="E924" s="226"/>
    </row>
    <row r="925" spans="1:5">
      <c r="A925" s="224"/>
      <c r="B925" s="227"/>
      <c r="C925" s="224"/>
      <c r="D925" s="225"/>
      <c r="E925" s="226"/>
    </row>
    <row r="926" spans="1:5">
      <c r="A926" s="222">
        <v>4.9000000000000004</v>
      </c>
      <c r="B926" s="223" t="s">
        <v>1283</v>
      </c>
      <c r="C926" s="224"/>
      <c r="D926" s="225"/>
      <c r="E926" s="226"/>
    </row>
    <row r="927" spans="1:5">
      <c r="A927" s="224"/>
      <c r="B927" s="227" t="s">
        <v>1284</v>
      </c>
      <c r="C927" s="224" t="s">
        <v>44</v>
      </c>
      <c r="D927" s="225">
        <v>10</v>
      </c>
      <c r="E927" s="226"/>
    </row>
    <row r="928" spans="1:5">
      <c r="A928" s="224"/>
      <c r="B928" s="227" t="s">
        <v>1285</v>
      </c>
      <c r="C928" s="224" t="s">
        <v>44</v>
      </c>
      <c r="D928" s="225">
        <v>12</v>
      </c>
      <c r="E928" s="226"/>
    </row>
    <row r="929" spans="1:5">
      <c r="A929" s="224"/>
      <c r="B929" s="227" t="s">
        <v>1286</v>
      </c>
      <c r="C929" s="224" t="s">
        <v>44</v>
      </c>
      <c r="D929" s="225">
        <v>14</v>
      </c>
      <c r="E929" s="226"/>
    </row>
    <row r="930" spans="1:5">
      <c r="A930" s="224"/>
      <c r="B930" s="227" t="s">
        <v>1287</v>
      </c>
      <c r="C930" s="224" t="s">
        <v>44</v>
      </c>
      <c r="D930" s="225">
        <v>15</v>
      </c>
      <c r="E930" s="226"/>
    </row>
    <row r="931" spans="1:5">
      <c r="A931" s="224"/>
      <c r="B931" s="227" t="s">
        <v>1288</v>
      </c>
      <c r="C931" s="224" t="s">
        <v>44</v>
      </c>
      <c r="D931" s="225">
        <v>22</v>
      </c>
      <c r="E931" s="226"/>
    </row>
    <row r="932" spans="1:5">
      <c r="A932" s="224"/>
      <c r="B932" s="227" t="s">
        <v>1289</v>
      </c>
      <c r="C932" s="224" t="s">
        <v>44</v>
      </c>
      <c r="D932" s="225">
        <v>25</v>
      </c>
      <c r="E932" s="226"/>
    </row>
    <row r="933" spans="1:5">
      <c r="A933" s="224"/>
      <c r="B933" s="227" t="s">
        <v>1290</v>
      </c>
      <c r="C933" s="224" t="s">
        <v>44</v>
      </c>
      <c r="D933" s="225">
        <v>35</v>
      </c>
      <c r="E933" s="226"/>
    </row>
    <row r="934" spans="1:5">
      <c r="A934" s="224"/>
      <c r="B934" s="227" t="s">
        <v>1291</v>
      </c>
      <c r="C934" s="224" t="s">
        <v>44</v>
      </c>
      <c r="D934" s="225">
        <v>40</v>
      </c>
      <c r="E934" s="226"/>
    </row>
    <row r="935" spans="1:5">
      <c r="A935" s="224"/>
      <c r="B935" s="227" t="s">
        <v>1292</v>
      </c>
      <c r="C935" s="224" t="s">
        <v>44</v>
      </c>
      <c r="D935" s="225">
        <v>45</v>
      </c>
      <c r="E935" s="226"/>
    </row>
    <row r="936" spans="1:5">
      <c r="A936" s="224"/>
      <c r="B936" s="227" t="s">
        <v>1293</v>
      </c>
      <c r="C936" s="224" t="s">
        <v>44</v>
      </c>
      <c r="D936" s="225">
        <v>60</v>
      </c>
      <c r="E936" s="226"/>
    </row>
    <row r="937" spans="1:5">
      <c r="A937" s="224"/>
      <c r="B937" s="227" t="s">
        <v>1294</v>
      </c>
      <c r="C937" s="224" t="s">
        <v>44</v>
      </c>
      <c r="D937" s="225">
        <v>65</v>
      </c>
      <c r="E937" s="226"/>
    </row>
    <row r="938" spans="1:5">
      <c r="A938" s="224"/>
      <c r="B938" s="227" t="s">
        <v>1295</v>
      </c>
      <c r="C938" s="224" t="s">
        <v>44</v>
      </c>
      <c r="D938" s="225">
        <v>75</v>
      </c>
      <c r="E938" s="226"/>
    </row>
    <row r="939" spans="1:5">
      <c r="A939" s="224"/>
      <c r="B939" s="227" t="s">
        <v>1296</v>
      </c>
      <c r="C939" s="224" t="s">
        <v>44</v>
      </c>
      <c r="D939" s="225">
        <v>90</v>
      </c>
      <c r="E939" s="226"/>
    </row>
    <row r="940" spans="1:5">
      <c r="A940" s="224"/>
      <c r="B940" s="227" t="s">
        <v>1297</v>
      </c>
      <c r="C940" s="224" t="s">
        <v>44</v>
      </c>
      <c r="D940" s="225">
        <v>100</v>
      </c>
      <c r="E940" s="226"/>
    </row>
    <row r="941" spans="1:5">
      <c r="A941" s="224"/>
      <c r="B941" s="227" t="s">
        <v>1298</v>
      </c>
      <c r="C941" s="224" t="s">
        <v>44</v>
      </c>
      <c r="D941" s="225">
        <v>115</v>
      </c>
      <c r="E941" s="226"/>
    </row>
    <row r="942" spans="1:5">
      <c r="A942" s="224"/>
      <c r="B942" s="227" t="s">
        <v>1299</v>
      </c>
      <c r="C942" s="224" t="s">
        <v>44</v>
      </c>
      <c r="D942" s="225">
        <v>125</v>
      </c>
      <c r="E942" s="226"/>
    </row>
    <row r="943" spans="1:5">
      <c r="A943" s="224"/>
      <c r="B943" s="227" t="s">
        <v>1300</v>
      </c>
      <c r="C943" s="224" t="s">
        <v>44</v>
      </c>
      <c r="D943" s="225">
        <v>140</v>
      </c>
      <c r="E943" s="226"/>
    </row>
    <row r="944" spans="1:5">
      <c r="A944" s="224"/>
      <c r="B944" s="227"/>
      <c r="C944" s="224"/>
      <c r="D944" s="225"/>
      <c r="E944" s="226"/>
    </row>
    <row r="945" spans="1:5">
      <c r="A945" s="222">
        <v>4.0999999999999996</v>
      </c>
      <c r="B945" s="223" t="s">
        <v>1301</v>
      </c>
      <c r="C945" s="224"/>
      <c r="D945" s="225"/>
      <c r="E945" s="226"/>
    </row>
    <row r="946" spans="1:5">
      <c r="A946" s="224"/>
      <c r="B946" s="227" t="s">
        <v>1302</v>
      </c>
      <c r="C946" s="224" t="s">
        <v>44</v>
      </c>
      <c r="D946" s="225">
        <v>10</v>
      </c>
      <c r="E946" s="226"/>
    </row>
    <row r="947" spans="1:5">
      <c r="A947" s="224"/>
      <c r="B947" s="227" t="s">
        <v>1303</v>
      </c>
      <c r="C947" s="224" t="s">
        <v>44</v>
      </c>
      <c r="D947" s="225">
        <v>12</v>
      </c>
      <c r="E947" s="226"/>
    </row>
    <row r="948" spans="1:5">
      <c r="A948" s="224"/>
      <c r="B948" s="227" t="s">
        <v>1304</v>
      </c>
      <c r="C948" s="224" t="s">
        <v>44</v>
      </c>
      <c r="D948" s="225">
        <v>15</v>
      </c>
      <c r="E948" s="226"/>
    </row>
    <row r="949" spans="1:5">
      <c r="A949" s="224"/>
      <c r="B949" s="227" t="s">
        <v>1305</v>
      </c>
      <c r="C949" s="224" t="s">
        <v>44</v>
      </c>
      <c r="D949" s="225">
        <v>20</v>
      </c>
      <c r="E949" s="226"/>
    </row>
    <row r="950" spans="1:5">
      <c r="A950" s="224"/>
      <c r="B950" s="227" t="s">
        <v>1306</v>
      </c>
      <c r="C950" s="224" t="s">
        <v>44</v>
      </c>
      <c r="D950" s="225">
        <v>30</v>
      </c>
      <c r="E950" s="226"/>
    </row>
    <row r="951" spans="1:5">
      <c r="A951" s="224"/>
      <c r="B951" s="227" t="s">
        <v>1307</v>
      </c>
      <c r="C951" s="224" t="s">
        <v>44</v>
      </c>
      <c r="D951" s="225">
        <v>32</v>
      </c>
      <c r="E951" s="226"/>
    </row>
    <row r="952" spans="1:5">
      <c r="A952" s="224"/>
      <c r="B952" s="227" t="s">
        <v>1308</v>
      </c>
      <c r="C952" s="224" t="s">
        <v>44</v>
      </c>
      <c r="D952" s="225">
        <v>35</v>
      </c>
      <c r="E952" s="226"/>
    </row>
    <row r="953" spans="1:5">
      <c r="A953" s="224"/>
      <c r="B953" s="227" t="s">
        <v>1309</v>
      </c>
      <c r="C953" s="224" t="s">
        <v>44</v>
      </c>
      <c r="D953" s="225">
        <v>40</v>
      </c>
      <c r="E953" s="226"/>
    </row>
    <row r="954" spans="1:5">
      <c r="A954" s="224"/>
      <c r="B954" s="227" t="s">
        <v>1310</v>
      </c>
      <c r="C954" s="224" t="s">
        <v>44</v>
      </c>
      <c r="D954" s="225">
        <v>45</v>
      </c>
      <c r="E954" s="226"/>
    </row>
    <row r="955" spans="1:5">
      <c r="A955" s="224"/>
      <c r="B955" s="227" t="s">
        <v>1311</v>
      </c>
      <c r="C955" s="224" t="s">
        <v>44</v>
      </c>
      <c r="D955" s="225">
        <v>65</v>
      </c>
      <c r="E955" s="226"/>
    </row>
    <row r="956" spans="1:5">
      <c r="A956" s="224"/>
      <c r="B956" s="227" t="s">
        <v>1312</v>
      </c>
      <c r="C956" s="224" t="s">
        <v>44</v>
      </c>
      <c r="D956" s="225">
        <v>70</v>
      </c>
      <c r="E956" s="226"/>
    </row>
    <row r="957" spans="1:5">
      <c r="A957" s="224"/>
      <c r="B957" s="227" t="s">
        <v>1313</v>
      </c>
      <c r="C957" s="224" t="s">
        <v>44</v>
      </c>
      <c r="D957" s="225">
        <v>80</v>
      </c>
      <c r="E957" s="226"/>
    </row>
    <row r="958" spans="1:5">
      <c r="A958" s="224"/>
      <c r="B958" s="227" t="s">
        <v>1314</v>
      </c>
      <c r="C958" s="224" t="s">
        <v>44</v>
      </c>
      <c r="D958" s="225">
        <v>90</v>
      </c>
      <c r="E958" s="226"/>
    </row>
    <row r="959" spans="1:5">
      <c r="A959" s="224"/>
      <c r="B959" s="227" t="s">
        <v>1315</v>
      </c>
      <c r="C959" s="224" t="s">
        <v>44</v>
      </c>
      <c r="D959" s="225">
        <v>100</v>
      </c>
      <c r="E959" s="226"/>
    </row>
    <row r="960" spans="1:5">
      <c r="A960" s="224"/>
      <c r="B960" s="227" t="s">
        <v>1316</v>
      </c>
      <c r="C960" s="224" t="s">
        <v>44</v>
      </c>
      <c r="D960" s="225">
        <v>115</v>
      </c>
      <c r="E960" s="226"/>
    </row>
    <row r="961" spans="1:5">
      <c r="A961" s="224"/>
      <c r="B961" s="227" t="s">
        <v>1317</v>
      </c>
      <c r="C961" s="224" t="s">
        <v>44</v>
      </c>
      <c r="D961" s="225">
        <v>125</v>
      </c>
      <c r="E961" s="226"/>
    </row>
    <row r="962" spans="1:5">
      <c r="A962" s="224"/>
      <c r="B962" s="227" t="s">
        <v>1318</v>
      </c>
      <c r="C962" s="224" t="s">
        <v>44</v>
      </c>
      <c r="D962" s="225">
        <v>140</v>
      </c>
      <c r="E962" s="226"/>
    </row>
    <row r="963" spans="1:5">
      <c r="A963" s="224"/>
      <c r="B963" s="227"/>
      <c r="C963" s="224"/>
      <c r="D963" s="225"/>
      <c r="E963" s="226"/>
    </row>
    <row r="964" spans="1:5">
      <c r="A964" s="222">
        <v>4.1100000000000003</v>
      </c>
      <c r="B964" s="223" t="s">
        <v>1319</v>
      </c>
      <c r="C964" s="224"/>
      <c r="D964" s="225"/>
      <c r="E964" s="226"/>
    </row>
    <row r="965" spans="1:5">
      <c r="A965" s="224"/>
      <c r="B965" s="227" t="s">
        <v>1320</v>
      </c>
      <c r="C965" s="224" t="s">
        <v>44</v>
      </c>
      <c r="D965" s="225">
        <v>10</v>
      </c>
      <c r="E965" s="226"/>
    </row>
    <row r="966" spans="1:5">
      <c r="A966" s="224"/>
      <c r="B966" s="227" t="s">
        <v>1321</v>
      </c>
      <c r="C966" s="224" t="s">
        <v>44</v>
      </c>
      <c r="D966" s="225">
        <v>14</v>
      </c>
      <c r="E966" s="226"/>
    </row>
    <row r="967" spans="1:5">
      <c r="A967" s="224"/>
      <c r="B967" s="227" t="s">
        <v>1322</v>
      </c>
      <c r="C967" s="224" t="s">
        <v>44</v>
      </c>
      <c r="D967" s="225">
        <v>18</v>
      </c>
      <c r="E967" s="226"/>
    </row>
    <row r="968" spans="1:5">
      <c r="A968" s="224"/>
      <c r="B968" s="227" t="s">
        <v>1323</v>
      </c>
      <c r="C968" s="224" t="s">
        <v>44</v>
      </c>
      <c r="D968" s="225">
        <v>20</v>
      </c>
      <c r="E968" s="226"/>
    </row>
    <row r="969" spans="1:5">
      <c r="A969" s="224"/>
      <c r="B969" s="227" t="s">
        <v>1324</v>
      </c>
      <c r="C969" s="224" t="s">
        <v>44</v>
      </c>
      <c r="D969" s="225">
        <v>32</v>
      </c>
      <c r="E969" s="226"/>
    </row>
    <row r="970" spans="1:5">
      <c r="A970" s="224"/>
      <c r="B970" s="227" t="s">
        <v>1325</v>
      </c>
      <c r="C970" s="224" t="s">
        <v>44</v>
      </c>
      <c r="D970" s="225">
        <v>35</v>
      </c>
      <c r="E970" s="226"/>
    </row>
    <row r="971" spans="1:5">
      <c r="A971" s="224"/>
      <c r="B971" s="227" t="s">
        <v>1326</v>
      </c>
      <c r="C971" s="224" t="s">
        <v>44</v>
      </c>
      <c r="D971" s="225">
        <v>40</v>
      </c>
      <c r="E971" s="226"/>
    </row>
    <row r="972" spans="1:5">
      <c r="A972" s="224"/>
      <c r="B972" s="227" t="s">
        <v>1327</v>
      </c>
      <c r="C972" s="224" t="s">
        <v>44</v>
      </c>
      <c r="D972" s="225">
        <v>45</v>
      </c>
      <c r="E972" s="226"/>
    </row>
    <row r="973" spans="1:5">
      <c r="A973" s="224"/>
      <c r="B973" s="227" t="s">
        <v>1328</v>
      </c>
      <c r="C973" s="224" t="s">
        <v>44</v>
      </c>
      <c r="D973" s="225">
        <v>50</v>
      </c>
      <c r="E973" s="226"/>
    </row>
    <row r="974" spans="1:5">
      <c r="A974" s="224"/>
      <c r="B974" s="227" t="s">
        <v>1329</v>
      </c>
      <c r="C974" s="224" t="s">
        <v>44</v>
      </c>
      <c r="D974" s="225">
        <v>70</v>
      </c>
      <c r="E974" s="226"/>
    </row>
    <row r="975" spans="1:5">
      <c r="A975" s="224"/>
      <c r="B975" s="227" t="s">
        <v>1330</v>
      </c>
      <c r="C975" s="224" t="s">
        <v>44</v>
      </c>
      <c r="D975" s="225">
        <v>80</v>
      </c>
      <c r="E975" s="226"/>
    </row>
    <row r="976" spans="1:5">
      <c r="A976" s="224"/>
      <c r="B976" s="227" t="s">
        <v>1331</v>
      </c>
      <c r="C976" s="224" t="s">
        <v>44</v>
      </c>
      <c r="D976" s="225">
        <v>90</v>
      </c>
      <c r="E976" s="226"/>
    </row>
    <row r="977" spans="1:5">
      <c r="A977" s="224"/>
      <c r="B977" s="227" t="s">
        <v>1332</v>
      </c>
      <c r="C977" s="224" t="s">
        <v>44</v>
      </c>
      <c r="D977" s="225">
        <v>100</v>
      </c>
      <c r="E977" s="226"/>
    </row>
    <row r="978" spans="1:5">
      <c r="A978" s="224"/>
      <c r="B978" s="227" t="s">
        <v>1333</v>
      </c>
      <c r="C978" s="224" t="s">
        <v>44</v>
      </c>
      <c r="D978" s="225">
        <v>110</v>
      </c>
      <c r="E978" s="226"/>
    </row>
    <row r="979" spans="1:5">
      <c r="A979" s="224"/>
      <c r="B979" s="227" t="s">
        <v>1334</v>
      </c>
      <c r="C979" s="224" t="s">
        <v>44</v>
      </c>
      <c r="D979" s="225">
        <v>115</v>
      </c>
      <c r="E979" s="226"/>
    </row>
    <row r="980" spans="1:5">
      <c r="A980" s="224"/>
      <c r="B980" s="227" t="s">
        <v>1335</v>
      </c>
      <c r="C980" s="224" t="s">
        <v>44</v>
      </c>
      <c r="D980" s="225">
        <v>125</v>
      </c>
      <c r="E980" s="226"/>
    </row>
    <row r="981" spans="1:5">
      <c r="A981" s="224"/>
      <c r="B981" s="227" t="s">
        <v>1336</v>
      </c>
      <c r="C981" s="224" t="s">
        <v>44</v>
      </c>
      <c r="D981" s="225">
        <v>140</v>
      </c>
      <c r="E981" s="226"/>
    </row>
    <row r="982" spans="1:5">
      <c r="A982" s="224"/>
      <c r="B982" s="227"/>
      <c r="C982" s="224"/>
      <c r="D982" s="225"/>
      <c r="E982" s="226"/>
    </row>
    <row r="983" spans="1:5">
      <c r="A983" s="222">
        <v>4.12</v>
      </c>
      <c r="B983" s="223" t="s">
        <v>1337</v>
      </c>
      <c r="C983" s="224"/>
      <c r="D983" s="225"/>
      <c r="E983" s="226"/>
    </row>
    <row r="984" spans="1:5">
      <c r="A984" s="224"/>
      <c r="B984" s="227" t="s">
        <v>1338</v>
      </c>
      <c r="C984" s="224" t="s">
        <v>44</v>
      </c>
      <c r="D984" s="225">
        <v>12</v>
      </c>
      <c r="E984" s="226"/>
    </row>
    <row r="985" spans="1:5">
      <c r="A985" s="224"/>
      <c r="B985" s="227" t="s">
        <v>1339</v>
      </c>
      <c r="C985" s="224" t="s">
        <v>44</v>
      </c>
      <c r="D985" s="225">
        <v>15</v>
      </c>
      <c r="E985" s="226"/>
    </row>
    <row r="986" spans="1:5">
      <c r="A986" s="224"/>
      <c r="B986" s="227" t="s">
        <v>1340</v>
      </c>
      <c r="C986" s="224" t="s">
        <v>44</v>
      </c>
      <c r="D986" s="225">
        <v>18</v>
      </c>
      <c r="E986" s="226"/>
    </row>
    <row r="987" spans="1:5">
      <c r="A987" s="224"/>
      <c r="B987" s="227" t="s">
        <v>1341</v>
      </c>
      <c r="C987" s="224" t="s">
        <v>44</v>
      </c>
      <c r="D987" s="225">
        <v>22</v>
      </c>
      <c r="E987" s="226"/>
    </row>
    <row r="988" spans="1:5">
      <c r="A988" s="224"/>
      <c r="B988" s="227" t="s">
        <v>1342</v>
      </c>
      <c r="C988" s="224" t="s">
        <v>44</v>
      </c>
      <c r="D988" s="225">
        <v>25</v>
      </c>
      <c r="E988" s="226"/>
    </row>
    <row r="989" spans="1:5">
      <c r="A989" s="224"/>
      <c r="B989" s="227" t="s">
        <v>1343</v>
      </c>
      <c r="C989" s="224" t="s">
        <v>44</v>
      </c>
      <c r="D989" s="225">
        <v>32</v>
      </c>
      <c r="E989" s="226"/>
    </row>
    <row r="990" spans="1:5">
      <c r="A990" s="224"/>
      <c r="B990" s="227" t="s">
        <v>1344</v>
      </c>
      <c r="C990" s="224" t="s">
        <v>44</v>
      </c>
      <c r="D990" s="225">
        <v>40</v>
      </c>
      <c r="E990" s="226"/>
    </row>
    <row r="991" spans="1:5">
      <c r="A991" s="224"/>
      <c r="B991" s="227" t="s">
        <v>1345</v>
      </c>
      <c r="C991" s="224" t="s">
        <v>44</v>
      </c>
      <c r="D991" s="225">
        <v>45</v>
      </c>
      <c r="E991" s="226"/>
    </row>
    <row r="992" spans="1:5">
      <c r="A992" s="224"/>
      <c r="B992" s="227" t="s">
        <v>1346</v>
      </c>
      <c r="C992" s="224" t="s">
        <v>44</v>
      </c>
      <c r="D992" s="225">
        <v>60</v>
      </c>
      <c r="E992" s="226"/>
    </row>
    <row r="993" spans="1:5">
      <c r="A993" s="224"/>
      <c r="B993" s="227" t="s">
        <v>1347</v>
      </c>
      <c r="C993" s="224" t="s">
        <v>44</v>
      </c>
      <c r="D993" s="225">
        <v>65</v>
      </c>
      <c r="E993" s="226"/>
    </row>
    <row r="994" spans="1:5">
      <c r="A994" s="224"/>
      <c r="B994" s="227" t="s">
        <v>1348</v>
      </c>
      <c r="C994" s="224" t="s">
        <v>44</v>
      </c>
      <c r="D994" s="225">
        <v>75</v>
      </c>
      <c r="E994" s="226"/>
    </row>
    <row r="995" spans="1:5">
      <c r="A995" s="224"/>
      <c r="B995" s="227" t="s">
        <v>1349</v>
      </c>
      <c r="C995" s="224" t="s">
        <v>44</v>
      </c>
      <c r="D995" s="225">
        <v>90</v>
      </c>
      <c r="E995" s="226"/>
    </row>
    <row r="996" spans="1:5">
      <c r="A996" s="224"/>
      <c r="B996" s="227" t="s">
        <v>1350</v>
      </c>
      <c r="C996" s="224" t="s">
        <v>44</v>
      </c>
      <c r="D996" s="225">
        <v>100</v>
      </c>
      <c r="E996" s="226"/>
    </row>
    <row r="997" spans="1:5">
      <c r="A997" s="224"/>
      <c r="B997" s="227" t="s">
        <v>1351</v>
      </c>
      <c r="C997" s="224" t="s">
        <v>44</v>
      </c>
      <c r="D997" s="225">
        <v>115</v>
      </c>
      <c r="E997" s="226"/>
    </row>
    <row r="998" spans="1:5">
      <c r="A998" s="224"/>
      <c r="B998" s="227" t="s">
        <v>1352</v>
      </c>
      <c r="C998" s="224" t="s">
        <v>44</v>
      </c>
      <c r="D998" s="225">
        <v>125</v>
      </c>
      <c r="E998" s="226"/>
    </row>
    <row r="999" spans="1:5">
      <c r="A999" s="224"/>
      <c r="B999" s="227" t="s">
        <v>1353</v>
      </c>
      <c r="C999" s="224" t="s">
        <v>44</v>
      </c>
      <c r="D999" s="225">
        <v>140</v>
      </c>
      <c r="E999" s="226"/>
    </row>
    <row r="1000" spans="1:5">
      <c r="A1000" s="224"/>
      <c r="B1000" s="227"/>
      <c r="C1000" s="224"/>
      <c r="D1000" s="225"/>
      <c r="E1000" s="226"/>
    </row>
    <row r="1001" spans="1:5">
      <c r="A1001" s="222">
        <v>4.13</v>
      </c>
      <c r="B1001" s="223" t="s">
        <v>1354</v>
      </c>
      <c r="C1001" s="224"/>
      <c r="D1001" s="225"/>
      <c r="E1001" s="226"/>
    </row>
    <row r="1002" spans="1:5">
      <c r="A1002" s="224"/>
      <c r="B1002" s="227" t="s">
        <v>1355</v>
      </c>
      <c r="C1002" s="224" t="s">
        <v>44</v>
      </c>
      <c r="D1002" s="225">
        <v>12</v>
      </c>
      <c r="E1002" s="226"/>
    </row>
    <row r="1003" spans="1:5">
      <c r="A1003" s="224"/>
      <c r="B1003" s="227" t="s">
        <v>1356</v>
      </c>
      <c r="C1003" s="224" t="s">
        <v>44</v>
      </c>
      <c r="D1003" s="225">
        <v>15</v>
      </c>
      <c r="E1003" s="226"/>
    </row>
    <row r="1004" spans="1:5">
      <c r="A1004" s="224"/>
      <c r="B1004" s="227" t="s">
        <v>1357</v>
      </c>
      <c r="C1004" s="224" t="s">
        <v>44</v>
      </c>
      <c r="D1004" s="225">
        <v>20</v>
      </c>
      <c r="E1004" s="226"/>
    </row>
    <row r="1005" spans="1:5">
      <c r="A1005" s="224"/>
      <c r="B1005" s="227" t="s">
        <v>1358</v>
      </c>
      <c r="C1005" s="224" t="s">
        <v>44</v>
      </c>
      <c r="D1005" s="225">
        <v>30</v>
      </c>
      <c r="E1005" s="226"/>
    </row>
    <row r="1006" spans="1:5">
      <c r="A1006" s="224"/>
      <c r="B1006" s="227" t="s">
        <v>1359</v>
      </c>
      <c r="C1006" s="224" t="s">
        <v>44</v>
      </c>
      <c r="D1006" s="225">
        <v>32</v>
      </c>
      <c r="E1006" s="226"/>
    </row>
    <row r="1007" spans="1:5">
      <c r="A1007" s="224"/>
      <c r="B1007" s="227" t="s">
        <v>1360</v>
      </c>
      <c r="C1007" s="224" t="s">
        <v>44</v>
      </c>
      <c r="D1007" s="225">
        <v>35</v>
      </c>
      <c r="E1007" s="226"/>
    </row>
    <row r="1008" spans="1:5">
      <c r="A1008" s="224"/>
      <c r="B1008" s="227" t="s">
        <v>1361</v>
      </c>
      <c r="C1008" s="224" t="s">
        <v>44</v>
      </c>
      <c r="D1008" s="225">
        <v>40</v>
      </c>
      <c r="E1008" s="226"/>
    </row>
    <row r="1009" spans="1:5">
      <c r="A1009" s="224"/>
      <c r="B1009" s="227" t="s">
        <v>1362</v>
      </c>
      <c r="C1009" s="224" t="s">
        <v>44</v>
      </c>
      <c r="D1009" s="225">
        <v>45</v>
      </c>
      <c r="E1009" s="226"/>
    </row>
    <row r="1010" spans="1:5">
      <c r="A1010" s="224"/>
      <c r="B1010" s="227" t="s">
        <v>1363</v>
      </c>
      <c r="C1010" s="224" t="s">
        <v>44</v>
      </c>
      <c r="D1010" s="225">
        <v>65</v>
      </c>
      <c r="E1010" s="226"/>
    </row>
    <row r="1011" spans="1:5">
      <c r="A1011" s="224"/>
      <c r="B1011" s="227" t="s">
        <v>1364</v>
      </c>
      <c r="C1011" s="224" t="s">
        <v>44</v>
      </c>
      <c r="D1011" s="225">
        <v>70</v>
      </c>
      <c r="E1011" s="226"/>
    </row>
    <row r="1012" spans="1:5">
      <c r="A1012" s="224"/>
      <c r="B1012" s="227" t="s">
        <v>1365</v>
      </c>
      <c r="C1012" s="224" t="s">
        <v>44</v>
      </c>
      <c r="D1012" s="225">
        <v>80</v>
      </c>
      <c r="E1012" s="226"/>
    </row>
    <row r="1013" spans="1:5">
      <c r="A1013" s="224"/>
      <c r="B1013" s="227" t="s">
        <v>1366</v>
      </c>
      <c r="C1013" s="224" t="s">
        <v>44</v>
      </c>
      <c r="D1013" s="225">
        <v>90</v>
      </c>
      <c r="E1013" s="226"/>
    </row>
    <row r="1014" spans="1:5">
      <c r="A1014" s="224"/>
      <c r="B1014" s="227" t="s">
        <v>1367</v>
      </c>
      <c r="C1014" s="224" t="s">
        <v>44</v>
      </c>
      <c r="D1014" s="225">
        <v>100</v>
      </c>
      <c r="E1014" s="226"/>
    </row>
    <row r="1015" spans="1:5">
      <c r="A1015" s="224"/>
      <c r="B1015" s="227" t="s">
        <v>1368</v>
      </c>
      <c r="C1015" s="224" t="s">
        <v>44</v>
      </c>
      <c r="D1015" s="225">
        <v>115</v>
      </c>
      <c r="E1015" s="226"/>
    </row>
    <row r="1016" spans="1:5">
      <c r="A1016" s="224"/>
      <c r="B1016" s="227" t="s">
        <v>1369</v>
      </c>
      <c r="C1016" s="224" t="s">
        <v>44</v>
      </c>
      <c r="D1016" s="225">
        <v>125</v>
      </c>
      <c r="E1016" s="226"/>
    </row>
    <row r="1017" spans="1:5">
      <c r="A1017" s="224"/>
      <c r="B1017" s="227" t="s">
        <v>1370</v>
      </c>
      <c r="C1017" s="224" t="s">
        <v>44</v>
      </c>
      <c r="D1017" s="225">
        <v>140</v>
      </c>
      <c r="E1017" s="226"/>
    </row>
    <row r="1018" spans="1:5">
      <c r="A1018" s="224"/>
      <c r="B1018" s="227"/>
      <c r="C1018" s="224"/>
      <c r="D1018" s="225"/>
      <c r="E1018" s="226"/>
    </row>
    <row r="1019" spans="1:5">
      <c r="A1019" s="222">
        <v>4.1399999999999997</v>
      </c>
      <c r="B1019" s="223" t="s">
        <v>1371</v>
      </c>
      <c r="C1019" s="224"/>
      <c r="D1019" s="225"/>
      <c r="E1019" s="226"/>
    </row>
    <row r="1020" spans="1:5">
      <c r="A1020" s="224"/>
      <c r="B1020" s="227" t="s">
        <v>1372</v>
      </c>
      <c r="C1020" s="224" t="s">
        <v>44</v>
      </c>
      <c r="D1020" s="225">
        <v>15</v>
      </c>
      <c r="E1020" s="226"/>
    </row>
    <row r="1021" spans="1:5">
      <c r="A1021" s="224"/>
      <c r="B1021" s="227" t="s">
        <v>1373</v>
      </c>
      <c r="C1021" s="224" t="s">
        <v>44</v>
      </c>
      <c r="D1021" s="225">
        <v>18</v>
      </c>
      <c r="E1021" s="226"/>
    </row>
    <row r="1022" spans="1:5">
      <c r="A1022" s="224"/>
      <c r="B1022" s="227" t="s">
        <v>1374</v>
      </c>
      <c r="C1022" s="224" t="s">
        <v>44</v>
      </c>
      <c r="D1022" s="225">
        <v>20</v>
      </c>
      <c r="E1022" s="226"/>
    </row>
    <row r="1023" spans="1:5">
      <c r="A1023" s="224"/>
      <c r="B1023" s="227" t="s">
        <v>1375</v>
      </c>
      <c r="C1023" s="224" t="s">
        <v>44</v>
      </c>
      <c r="D1023" s="225">
        <v>32</v>
      </c>
      <c r="E1023" s="226"/>
    </row>
    <row r="1024" spans="1:5">
      <c r="A1024" s="224"/>
      <c r="B1024" s="227" t="s">
        <v>1376</v>
      </c>
      <c r="C1024" s="224" t="s">
        <v>44</v>
      </c>
      <c r="D1024" s="225">
        <v>35</v>
      </c>
      <c r="E1024" s="226"/>
    </row>
    <row r="1025" spans="1:5">
      <c r="A1025" s="224"/>
      <c r="B1025" s="227" t="s">
        <v>1377</v>
      </c>
      <c r="C1025" s="224" t="s">
        <v>44</v>
      </c>
      <c r="D1025" s="225">
        <v>40</v>
      </c>
      <c r="E1025" s="226"/>
    </row>
    <row r="1026" spans="1:5">
      <c r="A1026" s="224"/>
      <c r="B1026" s="227" t="s">
        <v>1378</v>
      </c>
      <c r="C1026" s="224" t="s">
        <v>44</v>
      </c>
      <c r="D1026" s="225">
        <v>45</v>
      </c>
      <c r="E1026" s="226"/>
    </row>
    <row r="1027" spans="1:5">
      <c r="A1027" s="224"/>
      <c r="B1027" s="227" t="s">
        <v>1379</v>
      </c>
      <c r="C1027" s="224" t="s">
        <v>44</v>
      </c>
      <c r="D1027" s="225">
        <v>50</v>
      </c>
      <c r="E1027" s="226"/>
    </row>
    <row r="1028" spans="1:5">
      <c r="A1028" s="224"/>
      <c r="B1028" s="227" t="s">
        <v>1380</v>
      </c>
      <c r="C1028" s="224" t="s">
        <v>44</v>
      </c>
      <c r="D1028" s="225">
        <v>70</v>
      </c>
      <c r="E1028" s="226"/>
    </row>
    <row r="1029" spans="1:5">
      <c r="A1029" s="224"/>
      <c r="B1029" s="227" t="s">
        <v>1381</v>
      </c>
      <c r="C1029" s="224" t="s">
        <v>44</v>
      </c>
      <c r="D1029" s="225">
        <v>80</v>
      </c>
      <c r="E1029" s="226"/>
    </row>
    <row r="1030" spans="1:5">
      <c r="A1030" s="224"/>
      <c r="B1030" s="227" t="s">
        <v>1382</v>
      </c>
      <c r="C1030" s="224" t="s">
        <v>44</v>
      </c>
      <c r="D1030" s="225">
        <v>90</v>
      </c>
      <c r="E1030" s="226"/>
    </row>
    <row r="1031" spans="1:5">
      <c r="A1031" s="224"/>
      <c r="B1031" s="227" t="s">
        <v>1383</v>
      </c>
      <c r="C1031" s="224" t="s">
        <v>44</v>
      </c>
      <c r="D1031" s="225">
        <v>100</v>
      </c>
      <c r="E1031" s="226"/>
    </row>
    <row r="1032" spans="1:5">
      <c r="A1032" s="224"/>
      <c r="B1032" s="227" t="s">
        <v>1384</v>
      </c>
      <c r="C1032" s="224" t="s">
        <v>44</v>
      </c>
      <c r="D1032" s="225">
        <v>110</v>
      </c>
      <c r="E1032" s="226"/>
    </row>
    <row r="1033" spans="1:5">
      <c r="A1033" s="224"/>
      <c r="B1033" s="227" t="s">
        <v>1385</v>
      </c>
      <c r="C1033" s="224" t="s">
        <v>44</v>
      </c>
      <c r="D1033" s="225">
        <v>115</v>
      </c>
      <c r="E1033" s="226"/>
    </row>
    <row r="1034" spans="1:5">
      <c r="A1034" s="224"/>
      <c r="B1034" s="227" t="s">
        <v>1386</v>
      </c>
      <c r="C1034" s="224" t="s">
        <v>44</v>
      </c>
      <c r="D1034" s="225">
        <v>125</v>
      </c>
      <c r="E1034" s="226"/>
    </row>
    <row r="1035" spans="1:5">
      <c r="A1035" s="224"/>
      <c r="B1035" s="227" t="s">
        <v>1387</v>
      </c>
      <c r="C1035" s="224" t="s">
        <v>44</v>
      </c>
      <c r="D1035" s="225">
        <v>140</v>
      </c>
      <c r="E1035" s="226"/>
    </row>
    <row r="1036" spans="1:5">
      <c r="A1036" s="224"/>
      <c r="B1036" s="227"/>
      <c r="C1036" s="224"/>
      <c r="D1036" s="225"/>
      <c r="E1036" s="226"/>
    </row>
    <row r="1037" spans="1:5">
      <c r="A1037" s="222">
        <v>4.1500000000000004</v>
      </c>
      <c r="B1037" s="223" t="s">
        <v>1388</v>
      </c>
      <c r="C1037" s="224"/>
      <c r="D1037" s="225"/>
      <c r="E1037" s="226"/>
    </row>
    <row r="1038" spans="1:5">
      <c r="A1038" s="224"/>
      <c r="B1038" s="227" t="s">
        <v>1389</v>
      </c>
      <c r="C1038" s="224" t="s">
        <v>44</v>
      </c>
      <c r="D1038" s="225">
        <v>10</v>
      </c>
      <c r="E1038" s="226"/>
    </row>
    <row r="1039" spans="1:5">
      <c r="A1039" s="224"/>
      <c r="B1039" s="227" t="s">
        <v>1390</v>
      </c>
      <c r="C1039" s="224" t="s">
        <v>44</v>
      </c>
      <c r="D1039" s="225">
        <v>11</v>
      </c>
      <c r="E1039" s="226"/>
    </row>
    <row r="1040" spans="1:5">
      <c r="A1040" s="224"/>
      <c r="B1040" s="227" t="s">
        <v>1391</v>
      </c>
      <c r="C1040" s="224" t="s">
        <v>44</v>
      </c>
      <c r="D1040" s="225">
        <v>12</v>
      </c>
      <c r="E1040" s="226"/>
    </row>
    <row r="1041" spans="1:5">
      <c r="A1041" s="224"/>
      <c r="B1041" s="227" t="s">
        <v>1392</v>
      </c>
      <c r="C1041" s="224" t="s">
        <v>44</v>
      </c>
      <c r="D1041" s="225">
        <v>13</v>
      </c>
      <c r="E1041" s="226"/>
    </row>
    <row r="1042" spans="1:5">
      <c r="A1042" s="224"/>
      <c r="B1042" s="227" t="s">
        <v>1393</v>
      </c>
      <c r="C1042" s="224" t="s">
        <v>44</v>
      </c>
      <c r="D1042" s="225">
        <v>25</v>
      </c>
      <c r="E1042" s="226"/>
    </row>
    <row r="1043" spans="1:5">
      <c r="A1043" s="224"/>
      <c r="B1043" s="227" t="s">
        <v>1394</v>
      </c>
      <c r="C1043" s="224" t="s">
        <v>44</v>
      </c>
      <c r="D1043" s="225">
        <v>30</v>
      </c>
      <c r="E1043" s="226"/>
    </row>
    <row r="1044" spans="1:5">
      <c r="A1044" s="224"/>
      <c r="B1044" s="227" t="s">
        <v>1395</v>
      </c>
      <c r="C1044" s="224" t="s">
        <v>44</v>
      </c>
      <c r="D1044" s="225">
        <v>32</v>
      </c>
      <c r="E1044" s="226"/>
    </row>
    <row r="1045" spans="1:5">
      <c r="A1045" s="224"/>
      <c r="B1045" s="227" t="s">
        <v>1396</v>
      </c>
      <c r="C1045" s="224" t="s">
        <v>44</v>
      </c>
      <c r="D1045" s="225">
        <v>35</v>
      </c>
      <c r="E1045" s="226"/>
    </row>
    <row r="1046" spans="1:5">
      <c r="A1046" s="224"/>
      <c r="B1046" s="227" t="s">
        <v>1397</v>
      </c>
      <c r="C1046" s="224" t="s">
        <v>44</v>
      </c>
      <c r="D1046" s="225">
        <v>40</v>
      </c>
      <c r="E1046" s="226"/>
    </row>
    <row r="1047" spans="1:5">
      <c r="A1047" s="224"/>
      <c r="B1047" s="227"/>
      <c r="C1047" s="224"/>
      <c r="D1047" s="225"/>
      <c r="E1047" s="226"/>
    </row>
    <row r="1048" spans="1:5">
      <c r="A1048" s="222">
        <v>4.16</v>
      </c>
      <c r="B1048" s="223" t="s">
        <v>1398</v>
      </c>
      <c r="C1048" s="224"/>
      <c r="D1048" s="225"/>
      <c r="E1048" s="226"/>
    </row>
    <row r="1049" spans="1:5">
      <c r="A1049" s="224"/>
      <c r="B1049" s="227" t="s">
        <v>1399</v>
      </c>
      <c r="C1049" s="224" t="s">
        <v>44</v>
      </c>
      <c r="D1049" s="225">
        <v>10</v>
      </c>
      <c r="E1049" s="226"/>
    </row>
    <row r="1050" spans="1:5">
      <c r="A1050" s="224"/>
      <c r="B1050" s="227" t="s">
        <v>1400</v>
      </c>
      <c r="C1050" s="224" t="s">
        <v>44</v>
      </c>
      <c r="D1050" s="225">
        <v>12</v>
      </c>
      <c r="E1050" s="226"/>
    </row>
    <row r="1051" spans="1:5">
      <c r="A1051" s="224"/>
      <c r="B1051" s="227" t="s">
        <v>1401</v>
      </c>
      <c r="C1051" s="224" t="s">
        <v>44</v>
      </c>
      <c r="D1051" s="225">
        <v>13</v>
      </c>
      <c r="E1051" s="226"/>
    </row>
    <row r="1052" spans="1:5">
      <c r="A1052" s="224"/>
      <c r="B1052" s="227" t="s">
        <v>1402</v>
      </c>
      <c r="C1052" s="224" t="s">
        <v>44</v>
      </c>
      <c r="D1052" s="225">
        <v>15</v>
      </c>
      <c r="E1052" s="226"/>
    </row>
    <row r="1053" spans="1:5">
      <c r="A1053" s="224"/>
      <c r="B1053" s="227" t="s">
        <v>1403</v>
      </c>
      <c r="C1053" s="224" t="s">
        <v>44</v>
      </c>
      <c r="D1053" s="225">
        <v>22</v>
      </c>
      <c r="E1053" s="226"/>
    </row>
    <row r="1054" spans="1:5">
      <c r="A1054" s="224"/>
      <c r="B1054" s="227" t="s">
        <v>1404</v>
      </c>
      <c r="C1054" s="224" t="s">
        <v>44</v>
      </c>
      <c r="D1054" s="225">
        <v>26</v>
      </c>
      <c r="E1054" s="226"/>
    </row>
    <row r="1055" spans="1:5">
      <c r="A1055" s="224"/>
      <c r="B1055" s="227" t="s">
        <v>1405</v>
      </c>
      <c r="C1055" s="224" t="s">
        <v>44</v>
      </c>
      <c r="D1055" s="225">
        <v>32</v>
      </c>
      <c r="E1055" s="226"/>
    </row>
    <row r="1056" spans="1:5">
      <c r="A1056" s="224"/>
      <c r="B1056" s="227" t="s">
        <v>1406</v>
      </c>
      <c r="C1056" s="224" t="s">
        <v>44</v>
      </c>
      <c r="D1056" s="225">
        <v>35</v>
      </c>
      <c r="E1056" s="226"/>
    </row>
    <row r="1057" spans="1:5">
      <c r="A1057" s="224"/>
      <c r="B1057" s="227" t="s">
        <v>1407</v>
      </c>
      <c r="C1057" s="224" t="s">
        <v>44</v>
      </c>
      <c r="D1057" s="225">
        <v>40</v>
      </c>
      <c r="E1057" s="226"/>
    </row>
    <row r="1058" spans="1:5">
      <c r="A1058" s="224"/>
      <c r="B1058" s="227"/>
      <c r="C1058" s="224"/>
      <c r="D1058" s="225"/>
      <c r="E1058" s="226"/>
    </row>
    <row r="1059" spans="1:5">
      <c r="A1059" s="222">
        <v>4.17</v>
      </c>
      <c r="B1059" s="223" t="s">
        <v>1408</v>
      </c>
      <c r="C1059" s="224"/>
      <c r="D1059" s="225"/>
      <c r="E1059" s="226"/>
    </row>
    <row r="1060" spans="1:5">
      <c r="A1060" s="224"/>
      <c r="B1060" s="227" t="s">
        <v>1409</v>
      </c>
      <c r="C1060" s="224" t="s">
        <v>44</v>
      </c>
      <c r="D1060" s="225">
        <v>10</v>
      </c>
      <c r="E1060" s="226"/>
    </row>
    <row r="1061" spans="1:5">
      <c r="A1061" s="224"/>
      <c r="B1061" s="227" t="s">
        <v>1410</v>
      </c>
      <c r="C1061" s="224" t="s">
        <v>44</v>
      </c>
      <c r="D1061" s="225">
        <v>12</v>
      </c>
      <c r="E1061" s="226"/>
    </row>
    <row r="1062" spans="1:5">
      <c r="A1062" s="224"/>
      <c r="B1062" s="227" t="s">
        <v>1411</v>
      </c>
      <c r="C1062" s="224" t="s">
        <v>44</v>
      </c>
      <c r="D1062" s="225">
        <v>14</v>
      </c>
      <c r="E1062" s="226"/>
    </row>
    <row r="1063" spans="1:5">
      <c r="A1063" s="224"/>
      <c r="B1063" s="227" t="s">
        <v>1412</v>
      </c>
      <c r="C1063" s="224" t="s">
        <v>44</v>
      </c>
      <c r="D1063" s="225">
        <v>18</v>
      </c>
      <c r="E1063" s="226"/>
    </row>
    <row r="1064" spans="1:5">
      <c r="A1064" s="224"/>
      <c r="B1064" s="227" t="s">
        <v>1413</v>
      </c>
      <c r="C1064" s="224" t="s">
        <v>44</v>
      </c>
      <c r="D1064" s="225">
        <v>26</v>
      </c>
      <c r="E1064" s="226"/>
    </row>
    <row r="1065" spans="1:5">
      <c r="A1065" s="224"/>
      <c r="B1065" s="227" t="s">
        <v>1414</v>
      </c>
      <c r="C1065" s="224" t="s">
        <v>44</v>
      </c>
      <c r="D1065" s="225">
        <v>32</v>
      </c>
      <c r="E1065" s="226"/>
    </row>
    <row r="1066" spans="1:5">
      <c r="A1066" s="224"/>
      <c r="B1066" s="227" t="s">
        <v>1415</v>
      </c>
      <c r="C1066" s="224" t="s">
        <v>44</v>
      </c>
      <c r="D1066" s="225">
        <v>35</v>
      </c>
      <c r="E1066" s="226"/>
    </row>
    <row r="1067" spans="1:5">
      <c r="A1067" s="224"/>
      <c r="B1067" s="227" t="s">
        <v>1416</v>
      </c>
      <c r="C1067" s="224" t="s">
        <v>44</v>
      </c>
      <c r="D1067" s="225">
        <v>40</v>
      </c>
      <c r="E1067" s="226"/>
    </row>
    <row r="1068" spans="1:5">
      <c r="A1068" s="224"/>
      <c r="B1068" s="227" t="s">
        <v>1417</v>
      </c>
      <c r="C1068" s="224" t="s">
        <v>44</v>
      </c>
      <c r="D1068" s="225">
        <v>45</v>
      </c>
      <c r="E1068" s="226"/>
    </row>
    <row r="1069" spans="1:5">
      <c r="A1069" s="224"/>
      <c r="B1069" s="227"/>
      <c r="C1069" s="224"/>
      <c r="D1069" s="225"/>
      <c r="E1069" s="226"/>
    </row>
    <row r="1070" spans="1:5">
      <c r="A1070" s="222">
        <v>4.18</v>
      </c>
      <c r="B1070" s="223" t="s">
        <v>1418</v>
      </c>
      <c r="C1070" s="224"/>
      <c r="D1070" s="225"/>
      <c r="E1070" s="226"/>
    </row>
    <row r="1071" spans="1:5">
      <c r="A1071" s="224"/>
      <c r="B1071" s="227" t="s">
        <v>1419</v>
      </c>
      <c r="C1071" s="224" t="s">
        <v>44</v>
      </c>
      <c r="D1071" s="225">
        <v>10</v>
      </c>
      <c r="E1071" s="226"/>
    </row>
    <row r="1072" spans="1:5">
      <c r="A1072" s="224"/>
      <c r="B1072" s="227" t="s">
        <v>1420</v>
      </c>
      <c r="C1072" s="224" t="s">
        <v>44</v>
      </c>
      <c r="D1072" s="225">
        <v>12</v>
      </c>
      <c r="E1072" s="226"/>
    </row>
    <row r="1073" spans="1:5">
      <c r="A1073" s="224"/>
      <c r="B1073" s="227" t="s">
        <v>1421</v>
      </c>
      <c r="C1073" s="224" t="s">
        <v>44</v>
      </c>
      <c r="D1073" s="225">
        <v>14</v>
      </c>
      <c r="E1073" s="226"/>
    </row>
    <row r="1074" spans="1:5">
      <c r="A1074" s="224"/>
      <c r="B1074" s="227" t="s">
        <v>1422</v>
      </c>
      <c r="C1074" s="224" t="s">
        <v>44</v>
      </c>
      <c r="D1074" s="225">
        <v>18</v>
      </c>
      <c r="E1074" s="226"/>
    </row>
    <row r="1075" spans="1:5">
      <c r="A1075" s="224"/>
      <c r="B1075" s="227" t="s">
        <v>1423</v>
      </c>
      <c r="C1075" s="224" t="s">
        <v>44</v>
      </c>
      <c r="D1075" s="225">
        <v>22</v>
      </c>
      <c r="E1075" s="226"/>
    </row>
    <row r="1076" spans="1:5">
      <c r="A1076" s="224"/>
      <c r="B1076" s="227" t="s">
        <v>1424</v>
      </c>
      <c r="C1076" s="224" t="s">
        <v>44</v>
      </c>
      <c r="D1076" s="225">
        <v>26</v>
      </c>
      <c r="E1076" s="226"/>
    </row>
    <row r="1077" spans="1:5">
      <c r="A1077" s="224"/>
      <c r="B1077" s="227" t="s">
        <v>1425</v>
      </c>
      <c r="C1077" s="224" t="s">
        <v>44</v>
      </c>
      <c r="D1077" s="225">
        <v>32</v>
      </c>
      <c r="E1077" s="226"/>
    </row>
    <row r="1078" spans="1:5">
      <c r="A1078" s="224"/>
      <c r="B1078" s="227" t="s">
        <v>1426</v>
      </c>
      <c r="C1078" s="224" t="s">
        <v>44</v>
      </c>
      <c r="D1078" s="225">
        <v>35</v>
      </c>
      <c r="E1078" s="226"/>
    </row>
    <row r="1079" spans="1:5">
      <c r="A1079" s="224"/>
      <c r="B1079" s="227" t="s">
        <v>1427</v>
      </c>
      <c r="C1079" s="224" t="s">
        <v>44</v>
      </c>
      <c r="D1079" s="225">
        <v>40</v>
      </c>
      <c r="E1079" s="226"/>
    </row>
    <row r="1080" spans="1:5">
      <c r="A1080" s="224"/>
      <c r="B1080" s="227"/>
      <c r="C1080" s="224"/>
      <c r="D1080" s="225"/>
      <c r="E1080" s="226"/>
    </row>
    <row r="1081" spans="1:5">
      <c r="A1081" s="222">
        <v>4.1900000000000004</v>
      </c>
      <c r="B1081" s="223" t="s">
        <v>1428</v>
      </c>
      <c r="C1081" s="224"/>
      <c r="D1081" s="225"/>
      <c r="E1081" s="226"/>
    </row>
    <row r="1082" spans="1:5">
      <c r="A1082" s="224"/>
      <c r="B1082" s="227" t="s">
        <v>1429</v>
      </c>
      <c r="C1082" s="224" t="s">
        <v>44</v>
      </c>
      <c r="D1082" s="225">
        <v>10</v>
      </c>
      <c r="E1082" s="226"/>
    </row>
    <row r="1083" spans="1:5">
      <c r="A1083" s="224"/>
      <c r="B1083" s="227" t="s">
        <v>1430</v>
      </c>
      <c r="C1083" s="224" t="s">
        <v>44</v>
      </c>
      <c r="D1083" s="225">
        <v>12</v>
      </c>
      <c r="E1083" s="226"/>
    </row>
    <row r="1084" spans="1:5">
      <c r="A1084" s="224"/>
      <c r="B1084" s="227" t="s">
        <v>1431</v>
      </c>
      <c r="C1084" s="224" t="s">
        <v>44</v>
      </c>
      <c r="D1084" s="225">
        <v>15</v>
      </c>
      <c r="E1084" s="226"/>
    </row>
    <row r="1085" spans="1:5">
      <c r="A1085" s="224"/>
      <c r="B1085" s="227" t="s">
        <v>1432</v>
      </c>
      <c r="C1085" s="224" t="s">
        <v>44</v>
      </c>
      <c r="D1085" s="225">
        <v>18</v>
      </c>
      <c r="E1085" s="226"/>
    </row>
    <row r="1086" spans="1:5">
      <c r="A1086" s="224"/>
      <c r="B1086" s="227" t="s">
        <v>1433</v>
      </c>
      <c r="C1086" s="224" t="s">
        <v>44</v>
      </c>
      <c r="D1086" s="225">
        <v>26</v>
      </c>
      <c r="E1086" s="226"/>
    </row>
    <row r="1087" spans="1:5">
      <c r="A1087" s="224"/>
      <c r="B1087" s="227" t="s">
        <v>1434</v>
      </c>
      <c r="C1087" s="224" t="s">
        <v>44</v>
      </c>
      <c r="D1087" s="225">
        <v>32</v>
      </c>
      <c r="E1087" s="226"/>
    </row>
    <row r="1088" spans="1:5">
      <c r="A1088" s="224"/>
      <c r="B1088" s="227" t="s">
        <v>1435</v>
      </c>
      <c r="C1088" s="224" t="s">
        <v>44</v>
      </c>
      <c r="D1088" s="225">
        <v>35</v>
      </c>
      <c r="E1088" s="226"/>
    </row>
    <row r="1089" spans="1:5">
      <c r="A1089" s="224"/>
      <c r="B1089" s="227" t="s">
        <v>1436</v>
      </c>
      <c r="C1089" s="224" t="s">
        <v>44</v>
      </c>
      <c r="D1089" s="225">
        <v>40</v>
      </c>
      <c r="E1089" s="226"/>
    </row>
    <row r="1090" spans="1:5">
      <c r="A1090" s="224"/>
      <c r="B1090" s="227" t="s">
        <v>1437</v>
      </c>
      <c r="C1090" s="224" t="s">
        <v>44</v>
      </c>
      <c r="D1090" s="225">
        <v>44</v>
      </c>
      <c r="E1090" s="226"/>
    </row>
    <row r="1091" spans="1:5">
      <c r="A1091" s="224"/>
      <c r="B1091" s="227"/>
      <c r="C1091" s="224"/>
      <c r="D1091" s="225"/>
      <c r="E1091" s="226"/>
    </row>
    <row r="1092" spans="1:5">
      <c r="A1092" s="222">
        <v>4.2</v>
      </c>
      <c r="B1092" s="223" t="s">
        <v>1438</v>
      </c>
      <c r="C1092" s="224"/>
      <c r="D1092" s="225"/>
      <c r="E1092" s="226"/>
    </row>
    <row r="1093" spans="1:5">
      <c r="A1093" s="224"/>
      <c r="B1093" s="227" t="s">
        <v>1439</v>
      </c>
      <c r="C1093" s="224" t="s">
        <v>44</v>
      </c>
      <c r="D1093" s="225">
        <v>12</v>
      </c>
      <c r="E1093" s="226"/>
    </row>
    <row r="1094" spans="1:5">
      <c r="A1094" s="224"/>
      <c r="B1094" s="227" t="s">
        <v>1440</v>
      </c>
      <c r="C1094" s="224" t="s">
        <v>44</v>
      </c>
      <c r="D1094" s="225">
        <v>14</v>
      </c>
      <c r="E1094" s="226"/>
    </row>
    <row r="1095" spans="1:5">
      <c r="A1095" s="224"/>
      <c r="B1095" s="227" t="s">
        <v>1441</v>
      </c>
      <c r="C1095" s="224" t="s">
        <v>44</v>
      </c>
      <c r="D1095" s="225">
        <v>18</v>
      </c>
      <c r="E1095" s="226"/>
    </row>
    <row r="1096" spans="1:5">
      <c r="A1096" s="224"/>
      <c r="B1096" s="227" t="s">
        <v>1442</v>
      </c>
      <c r="C1096" s="224" t="s">
        <v>44</v>
      </c>
      <c r="D1096" s="225">
        <v>20</v>
      </c>
      <c r="E1096" s="226"/>
    </row>
    <row r="1097" spans="1:5">
      <c r="A1097" s="224"/>
      <c r="B1097" s="227" t="s">
        <v>1443</v>
      </c>
      <c r="C1097" s="224" t="s">
        <v>44</v>
      </c>
      <c r="D1097" s="225">
        <v>32</v>
      </c>
      <c r="E1097" s="226"/>
    </row>
    <row r="1098" spans="1:5">
      <c r="A1098" s="224"/>
      <c r="B1098" s="227" t="s">
        <v>1444</v>
      </c>
      <c r="C1098" s="224" t="s">
        <v>44</v>
      </c>
      <c r="D1098" s="225">
        <v>35</v>
      </c>
      <c r="E1098" s="226"/>
    </row>
    <row r="1099" spans="1:5">
      <c r="A1099" s="224"/>
      <c r="B1099" s="227" t="s">
        <v>1445</v>
      </c>
      <c r="C1099" s="224" t="s">
        <v>44</v>
      </c>
      <c r="D1099" s="225">
        <v>40</v>
      </c>
      <c r="E1099" s="226"/>
    </row>
    <row r="1100" spans="1:5">
      <c r="A1100" s="224"/>
      <c r="B1100" s="227" t="s">
        <v>1446</v>
      </c>
      <c r="C1100" s="224" t="s">
        <v>44</v>
      </c>
      <c r="D1100" s="225">
        <v>45</v>
      </c>
      <c r="E1100" s="226"/>
    </row>
    <row r="1101" spans="1:5">
      <c r="A1101" s="224"/>
      <c r="B1101" s="227" t="s">
        <v>1447</v>
      </c>
      <c r="C1101" s="224" t="s">
        <v>44</v>
      </c>
      <c r="D1101" s="225">
        <v>50</v>
      </c>
      <c r="E1101" s="226"/>
    </row>
    <row r="1102" spans="1:5">
      <c r="A1102" s="224"/>
      <c r="B1102" s="227"/>
      <c r="C1102" s="224"/>
      <c r="D1102" s="225"/>
      <c r="E1102" s="226"/>
    </row>
    <row r="1103" spans="1:5">
      <c r="A1103" s="222">
        <v>4.21</v>
      </c>
      <c r="B1103" s="223" t="s">
        <v>1448</v>
      </c>
      <c r="C1103" s="224"/>
      <c r="D1103" s="225"/>
      <c r="E1103" s="226"/>
    </row>
    <row r="1104" spans="1:5">
      <c r="A1104" s="224"/>
      <c r="B1104" s="227" t="s">
        <v>1449</v>
      </c>
      <c r="C1104" s="224" t="s">
        <v>44</v>
      </c>
      <c r="D1104" s="225">
        <v>10</v>
      </c>
      <c r="E1104" s="226"/>
    </row>
    <row r="1105" spans="1:5">
      <c r="A1105" s="224"/>
      <c r="B1105" s="227" t="s">
        <v>1450</v>
      </c>
      <c r="C1105" s="224" t="s">
        <v>44</v>
      </c>
      <c r="D1105" s="225">
        <v>12</v>
      </c>
      <c r="E1105" s="226"/>
    </row>
    <row r="1106" spans="1:5">
      <c r="A1106" s="224"/>
      <c r="B1106" s="227" t="s">
        <v>1451</v>
      </c>
      <c r="C1106" s="224" t="s">
        <v>44</v>
      </c>
      <c r="D1106" s="225">
        <v>14</v>
      </c>
      <c r="E1106" s="226"/>
    </row>
    <row r="1107" spans="1:5">
      <c r="A1107" s="224"/>
      <c r="B1107" s="227" t="s">
        <v>1452</v>
      </c>
      <c r="C1107" s="224" t="s">
        <v>44</v>
      </c>
      <c r="D1107" s="225">
        <v>15</v>
      </c>
      <c r="E1107" s="226"/>
    </row>
    <row r="1108" spans="1:5">
      <c r="A1108" s="224"/>
      <c r="B1108" s="227" t="s">
        <v>1453</v>
      </c>
      <c r="C1108" s="224" t="s">
        <v>44</v>
      </c>
      <c r="D1108" s="225">
        <v>18</v>
      </c>
      <c r="E1108" s="226"/>
    </row>
    <row r="1109" spans="1:5">
      <c r="A1109" s="224"/>
      <c r="B1109" s="227" t="s">
        <v>1454</v>
      </c>
      <c r="C1109" s="224" t="s">
        <v>44</v>
      </c>
      <c r="D1109" s="225">
        <v>20</v>
      </c>
      <c r="E1109" s="226"/>
    </row>
    <row r="1110" spans="1:5">
      <c r="A1110" s="224"/>
      <c r="B1110" s="227" t="s">
        <v>1455</v>
      </c>
      <c r="C1110" s="224" t="s">
        <v>44</v>
      </c>
      <c r="D1110" s="225">
        <v>25</v>
      </c>
      <c r="E1110" s="226"/>
    </row>
    <row r="1111" spans="1:5">
      <c r="A1111" s="224"/>
      <c r="B1111" s="227"/>
      <c r="C1111" s="224"/>
      <c r="D1111" s="225"/>
      <c r="E1111" s="226"/>
    </row>
    <row r="1112" spans="1:5">
      <c r="A1112" s="222">
        <v>4.22</v>
      </c>
      <c r="B1112" s="223" t="s">
        <v>1456</v>
      </c>
      <c r="C1112" s="224"/>
      <c r="D1112" s="225"/>
      <c r="E1112" s="226"/>
    </row>
    <row r="1113" spans="1:5">
      <c r="A1113" s="224"/>
      <c r="B1113" s="227" t="s">
        <v>1457</v>
      </c>
      <c r="C1113" s="224" t="s">
        <v>44</v>
      </c>
      <c r="D1113" s="225">
        <v>10</v>
      </c>
      <c r="E1113" s="226"/>
    </row>
    <row r="1114" spans="1:5">
      <c r="A1114" s="224"/>
      <c r="B1114" s="227" t="s">
        <v>1458</v>
      </c>
      <c r="C1114" s="224" t="s">
        <v>44</v>
      </c>
      <c r="D1114" s="225">
        <v>12</v>
      </c>
      <c r="E1114" s="226"/>
    </row>
    <row r="1115" spans="1:5">
      <c r="A1115" s="224"/>
      <c r="B1115" s="227" t="s">
        <v>1459</v>
      </c>
      <c r="C1115" s="224" t="s">
        <v>44</v>
      </c>
      <c r="D1115" s="225">
        <v>13</v>
      </c>
      <c r="E1115" s="226"/>
    </row>
    <row r="1116" spans="1:5">
      <c r="A1116" s="224"/>
      <c r="B1116" s="227" t="s">
        <v>1460</v>
      </c>
      <c r="C1116" s="224" t="s">
        <v>44</v>
      </c>
      <c r="D1116" s="225">
        <v>15</v>
      </c>
      <c r="E1116" s="226"/>
    </row>
    <row r="1117" spans="1:5">
      <c r="A1117" s="224"/>
      <c r="B1117" s="227" t="s">
        <v>1461</v>
      </c>
      <c r="C1117" s="224" t="s">
        <v>44</v>
      </c>
      <c r="D1117" s="225">
        <v>17</v>
      </c>
      <c r="E1117" s="226"/>
    </row>
    <row r="1118" spans="1:5">
      <c r="A1118" s="224"/>
      <c r="B1118" s="227" t="s">
        <v>1462</v>
      </c>
      <c r="C1118" s="224" t="s">
        <v>44</v>
      </c>
      <c r="D1118" s="225">
        <v>20</v>
      </c>
      <c r="E1118" s="226"/>
    </row>
    <row r="1119" spans="1:5">
      <c r="A1119" s="224"/>
      <c r="B1119" s="227" t="s">
        <v>1463</v>
      </c>
      <c r="C1119" s="224" t="s">
        <v>44</v>
      </c>
      <c r="D1119" s="225">
        <v>25</v>
      </c>
      <c r="E1119" s="226"/>
    </row>
    <row r="1120" spans="1:5">
      <c r="A1120" s="224"/>
      <c r="B1120" s="227" t="s">
        <v>1464</v>
      </c>
      <c r="C1120" s="224" t="s">
        <v>44</v>
      </c>
      <c r="D1120" s="225">
        <v>27</v>
      </c>
      <c r="E1120" s="226"/>
    </row>
    <row r="1121" spans="1:5">
      <c r="A1121" s="224"/>
      <c r="B1121" s="227" t="s">
        <v>1465</v>
      </c>
      <c r="C1121" s="224" t="s">
        <v>44</v>
      </c>
      <c r="D1121" s="225">
        <v>30</v>
      </c>
      <c r="E1121" s="226"/>
    </row>
    <row r="1122" spans="1:5">
      <c r="A1122" s="224"/>
      <c r="B1122" s="227"/>
      <c r="C1122" s="224"/>
      <c r="D1122" s="225"/>
      <c r="E1122" s="226"/>
    </row>
    <row r="1123" spans="1:5">
      <c r="A1123" s="222">
        <v>4.2300000000000004</v>
      </c>
      <c r="B1123" s="223" t="s">
        <v>1466</v>
      </c>
      <c r="C1123" s="224"/>
      <c r="D1123" s="225"/>
      <c r="E1123" s="226"/>
    </row>
    <row r="1124" spans="1:5">
      <c r="A1124" s="224"/>
      <c r="B1124" s="227" t="s">
        <v>1467</v>
      </c>
      <c r="C1124" s="224" t="s">
        <v>44</v>
      </c>
      <c r="D1124" s="225">
        <v>12</v>
      </c>
      <c r="E1124" s="226"/>
    </row>
    <row r="1125" spans="1:5">
      <c r="A1125" s="224"/>
      <c r="B1125" s="227" t="s">
        <v>1468</v>
      </c>
      <c r="C1125" s="224" t="s">
        <v>44</v>
      </c>
      <c r="D1125" s="225">
        <v>14</v>
      </c>
      <c r="E1125" s="226"/>
    </row>
    <row r="1126" spans="1:5">
      <c r="A1126" s="224"/>
      <c r="B1126" s="227" t="s">
        <v>1469</v>
      </c>
      <c r="C1126" s="224" t="s">
        <v>44</v>
      </c>
      <c r="D1126" s="225">
        <v>16</v>
      </c>
      <c r="E1126" s="226"/>
    </row>
    <row r="1127" spans="1:5">
      <c r="A1127" s="224"/>
      <c r="B1127" s="227" t="s">
        <v>1470</v>
      </c>
      <c r="C1127" s="224" t="s">
        <v>44</v>
      </c>
      <c r="D1127" s="225">
        <v>18</v>
      </c>
      <c r="E1127" s="226"/>
    </row>
    <row r="1128" spans="1:5">
      <c r="A1128" s="224"/>
      <c r="B1128" s="227" t="s">
        <v>1471</v>
      </c>
      <c r="C1128" s="224" t="s">
        <v>44</v>
      </c>
      <c r="D1128" s="225">
        <v>22</v>
      </c>
      <c r="E1128" s="226"/>
    </row>
    <row r="1129" spans="1:5">
      <c r="A1129" s="224"/>
      <c r="B1129" s="227" t="s">
        <v>1472</v>
      </c>
      <c r="C1129" s="224" t="s">
        <v>44</v>
      </c>
      <c r="D1129" s="225">
        <v>24</v>
      </c>
      <c r="E1129" s="226"/>
    </row>
    <row r="1130" spans="1:5">
      <c r="A1130" s="224"/>
      <c r="B1130" s="227" t="s">
        <v>1473</v>
      </c>
      <c r="C1130" s="224" t="s">
        <v>44</v>
      </c>
      <c r="D1130" s="225">
        <v>28</v>
      </c>
      <c r="E1130" s="226"/>
    </row>
    <row r="1131" spans="1:5">
      <c r="A1131" s="224"/>
      <c r="B1131" s="227" t="s">
        <v>1474</v>
      </c>
      <c r="C1131" s="224" t="s">
        <v>44</v>
      </c>
      <c r="D1131" s="225">
        <v>35</v>
      </c>
      <c r="E1131" s="226"/>
    </row>
    <row r="1132" spans="1:5">
      <c r="A1132" s="224"/>
      <c r="B1132" s="227" t="s">
        <v>1475</v>
      </c>
      <c r="C1132" s="224" t="s">
        <v>44</v>
      </c>
      <c r="D1132" s="225">
        <v>35</v>
      </c>
      <c r="E1132" s="226"/>
    </row>
    <row r="1133" spans="1:5">
      <c r="A1133" s="224"/>
      <c r="B1133" s="227"/>
      <c r="C1133" s="224"/>
      <c r="D1133" s="225"/>
      <c r="E1133" s="226"/>
    </row>
    <row r="1134" spans="1:5">
      <c r="A1134" s="222">
        <v>4.24</v>
      </c>
      <c r="B1134" s="223" t="s">
        <v>1476</v>
      </c>
      <c r="C1134" s="224"/>
      <c r="D1134" s="225"/>
      <c r="E1134" s="226"/>
    </row>
    <row r="1135" spans="1:5">
      <c r="A1135" s="224"/>
      <c r="B1135" s="227" t="s">
        <v>1477</v>
      </c>
      <c r="C1135" s="224" t="s">
        <v>44</v>
      </c>
      <c r="D1135" s="225">
        <v>12</v>
      </c>
      <c r="E1135" s="226"/>
    </row>
    <row r="1136" spans="1:5">
      <c r="A1136" s="224"/>
      <c r="B1136" s="227" t="s">
        <v>1478</v>
      </c>
      <c r="C1136" s="224" t="s">
        <v>44</v>
      </c>
      <c r="D1136" s="225">
        <v>14</v>
      </c>
      <c r="E1136" s="226"/>
    </row>
    <row r="1137" spans="1:5">
      <c r="A1137" s="224"/>
      <c r="B1137" s="227" t="s">
        <v>1479</v>
      </c>
      <c r="C1137" s="224" t="s">
        <v>44</v>
      </c>
      <c r="D1137" s="225">
        <v>16</v>
      </c>
      <c r="E1137" s="226"/>
    </row>
    <row r="1138" spans="1:5">
      <c r="A1138" s="224"/>
      <c r="B1138" s="227" t="s">
        <v>1480</v>
      </c>
      <c r="C1138" s="224" t="s">
        <v>44</v>
      </c>
      <c r="D1138" s="225">
        <v>18</v>
      </c>
      <c r="E1138" s="226"/>
    </row>
    <row r="1139" spans="1:5">
      <c r="A1139" s="224"/>
      <c r="B1139" s="227" t="s">
        <v>1481</v>
      </c>
      <c r="C1139" s="224" t="s">
        <v>44</v>
      </c>
      <c r="D1139" s="225">
        <v>20</v>
      </c>
      <c r="E1139" s="226"/>
    </row>
    <row r="1140" spans="1:5">
      <c r="A1140" s="224"/>
      <c r="B1140" s="227" t="s">
        <v>1482</v>
      </c>
      <c r="C1140" s="224" t="s">
        <v>44</v>
      </c>
      <c r="D1140" s="225">
        <v>25</v>
      </c>
      <c r="E1140" s="226"/>
    </row>
    <row r="1141" spans="1:5">
      <c r="A1141" s="224"/>
      <c r="B1141" s="227" t="s">
        <v>1483</v>
      </c>
      <c r="C1141" s="224" t="s">
        <v>44</v>
      </c>
      <c r="D1141" s="225">
        <v>28</v>
      </c>
      <c r="E1141" s="226"/>
    </row>
    <row r="1142" spans="1:5">
      <c r="A1142" s="224"/>
      <c r="B1142" s="227" t="s">
        <v>1484</v>
      </c>
      <c r="C1142" s="224" t="s">
        <v>44</v>
      </c>
      <c r="D1142" s="225">
        <v>30</v>
      </c>
      <c r="E1142" s="226"/>
    </row>
    <row r="1143" spans="1:5">
      <c r="A1143" s="224"/>
      <c r="B1143" s="227" t="s">
        <v>1485</v>
      </c>
      <c r="C1143" s="224" t="s">
        <v>44</v>
      </c>
      <c r="D1143" s="225">
        <v>35</v>
      </c>
      <c r="E1143" s="226"/>
    </row>
    <row r="1144" spans="1:5">
      <c r="A1144" s="224"/>
      <c r="B1144" s="227"/>
      <c r="C1144" s="224"/>
      <c r="D1144" s="225"/>
      <c r="E1144" s="226"/>
    </row>
    <row r="1145" spans="1:5">
      <c r="A1145" s="222">
        <v>4.25</v>
      </c>
      <c r="B1145" s="223" t="s">
        <v>1486</v>
      </c>
      <c r="C1145" s="224"/>
      <c r="D1145" s="225"/>
      <c r="E1145" s="226"/>
    </row>
    <row r="1146" spans="1:5">
      <c r="A1146" s="224"/>
      <c r="B1146" s="227" t="s">
        <v>1487</v>
      </c>
      <c r="C1146" s="224" t="s">
        <v>44</v>
      </c>
      <c r="D1146" s="225">
        <v>8</v>
      </c>
      <c r="E1146" s="226"/>
    </row>
    <row r="1147" spans="1:5">
      <c r="A1147" s="224"/>
      <c r="B1147" s="227" t="s">
        <v>1488</v>
      </c>
      <c r="C1147" s="224" t="s">
        <v>44</v>
      </c>
      <c r="D1147" s="225">
        <v>10</v>
      </c>
      <c r="E1147" s="226"/>
    </row>
    <row r="1148" spans="1:5">
      <c r="A1148" s="224"/>
      <c r="B1148" s="227" t="s">
        <v>1489</v>
      </c>
      <c r="C1148" s="224" t="s">
        <v>44</v>
      </c>
      <c r="D1148" s="225">
        <v>12</v>
      </c>
      <c r="E1148" s="226"/>
    </row>
    <row r="1149" spans="1:5">
      <c r="A1149" s="224"/>
      <c r="B1149" s="227" t="s">
        <v>1490</v>
      </c>
      <c r="C1149" s="224" t="s">
        <v>44</v>
      </c>
      <c r="D1149" s="225">
        <v>14</v>
      </c>
      <c r="E1149" s="226"/>
    </row>
    <row r="1150" spans="1:5">
      <c r="A1150" s="224"/>
      <c r="B1150" s="227" t="s">
        <v>1491</v>
      </c>
      <c r="C1150" s="224" t="s">
        <v>44</v>
      </c>
      <c r="D1150" s="225">
        <v>16</v>
      </c>
      <c r="E1150" s="226"/>
    </row>
    <row r="1151" spans="1:5">
      <c r="A1151" s="224"/>
      <c r="B1151" s="227" t="s">
        <v>1492</v>
      </c>
      <c r="C1151" s="224" t="s">
        <v>44</v>
      </c>
      <c r="D1151" s="225">
        <v>25</v>
      </c>
      <c r="E1151" s="226"/>
    </row>
    <row r="1152" spans="1:5">
      <c r="A1152" s="224"/>
      <c r="B1152" s="227" t="s">
        <v>1493</v>
      </c>
      <c r="C1152" s="224" t="s">
        <v>44</v>
      </c>
      <c r="D1152" s="225">
        <v>30</v>
      </c>
      <c r="E1152" s="226"/>
    </row>
    <row r="1153" spans="1:5">
      <c r="A1153" s="224"/>
      <c r="B1153" s="227" t="s">
        <v>1494</v>
      </c>
      <c r="C1153" s="224" t="s">
        <v>44</v>
      </c>
      <c r="D1153" s="225">
        <v>35</v>
      </c>
      <c r="E1153" s="226"/>
    </row>
    <row r="1154" spans="1:5">
      <c r="A1154" s="224"/>
      <c r="B1154" s="227" t="s">
        <v>1495</v>
      </c>
      <c r="C1154" s="224" t="s">
        <v>44</v>
      </c>
      <c r="D1154" s="225">
        <v>40</v>
      </c>
      <c r="E1154" s="226"/>
    </row>
    <row r="1155" spans="1:5">
      <c r="A1155" s="224"/>
      <c r="B1155" s="227" t="s">
        <v>1496</v>
      </c>
      <c r="C1155" s="224" t="s">
        <v>44</v>
      </c>
      <c r="D1155" s="225">
        <v>55</v>
      </c>
      <c r="E1155" s="226"/>
    </row>
    <row r="1156" spans="1:5">
      <c r="A1156" s="224"/>
      <c r="B1156" s="227" t="s">
        <v>1497</v>
      </c>
      <c r="C1156" s="224" t="s">
        <v>44</v>
      </c>
      <c r="D1156" s="225">
        <v>60</v>
      </c>
      <c r="E1156" s="226"/>
    </row>
    <row r="1157" spans="1:5">
      <c r="A1157" s="224"/>
      <c r="B1157" s="227" t="s">
        <v>1498</v>
      </c>
      <c r="C1157" s="224" t="s">
        <v>44</v>
      </c>
      <c r="D1157" s="225">
        <v>65</v>
      </c>
      <c r="E1157" s="226"/>
    </row>
    <row r="1158" spans="1:5">
      <c r="A1158" s="224"/>
      <c r="B1158" s="227" t="s">
        <v>1499</v>
      </c>
      <c r="C1158" s="224" t="s">
        <v>44</v>
      </c>
      <c r="D1158" s="225">
        <v>75</v>
      </c>
      <c r="E1158" s="226"/>
    </row>
    <row r="1159" spans="1:5">
      <c r="A1159" s="224"/>
      <c r="B1159" s="227" t="s">
        <v>1500</v>
      </c>
      <c r="C1159" s="224" t="s">
        <v>44</v>
      </c>
      <c r="D1159" s="225">
        <v>80</v>
      </c>
      <c r="E1159" s="226"/>
    </row>
    <row r="1160" spans="1:5">
      <c r="A1160" s="224"/>
      <c r="B1160" s="227" t="s">
        <v>1501</v>
      </c>
      <c r="C1160" s="224" t="s">
        <v>44</v>
      </c>
      <c r="D1160" s="225">
        <v>90</v>
      </c>
      <c r="E1160" s="226"/>
    </row>
    <row r="1161" spans="1:5">
      <c r="A1161" s="224"/>
      <c r="B1161" s="227" t="s">
        <v>1502</v>
      </c>
      <c r="C1161" s="224" t="s">
        <v>44</v>
      </c>
      <c r="D1161" s="225">
        <v>105</v>
      </c>
      <c r="E1161" s="226"/>
    </row>
    <row r="1162" spans="1:5">
      <c r="A1162" s="224"/>
      <c r="B1162" s="227" t="s">
        <v>1503</v>
      </c>
      <c r="C1162" s="224" t="s">
        <v>44</v>
      </c>
      <c r="D1162" s="225">
        <v>120</v>
      </c>
      <c r="E1162" s="226"/>
    </row>
    <row r="1163" spans="1:5">
      <c r="A1163" s="224"/>
      <c r="B1163" s="227" t="s">
        <v>1504</v>
      </c>
      <c r="C1163" s="224" t="s">
        <v>44</v>
      </c>
      <c r="D1163" s="225">
        <v>130</v>
      </c>
      <c r="E1163" s="226"/>
    </row>
    <row r="1164" spans="1:5">
      <c r="A1164" s="224"/>
      <c r="B1164" s="227" t="s">
        <v>1505</v>
      </c>
      <c r="C1164" s="224" t="s">
        <v>44</v>
      </c>
      <c r="D1164" s="225">
        <v>145</v>
      </c>
      <c r="E1164" s="226"/>
    </row>
    <row r="1165" spans="1:5">
      <c r="A1165" s="224"/>
      <c r="B1165" s="227"/>
      <c r="C1165" s="224"/>
      <c r="D1165" s="225"/>
      <c r="E1165" s="226"/>
    </row>
    <row r="1166" spans="1:5">
      <c r="A1166" s="222">
        <v>4.26</v>
      </c>
      <c r="B1166" s="223" t="s">
        <v>1506</v>
      </c>
      <c r="C1166" s="224"/>
      <c r="D1166" s="225"/>
      <c r="E1166" s="226"/>
    </row>
    <row r="1167" spans="1:5">
      <c r="A1167" s="224"/>
      <c r="B1167" s="227" t="s">
        <v>1507</v>
      </c>
      <c r="C1167" s="224" t="s">
        <v>44</v>
      </c>
      <c r="D1167" s="225">
        <v>10</v>
      </c>
      <c r="E1167" s="226"/>
    </row>
    <row r="1168" spans="1:5">
      <c r="A1168" s="224"/>
      <c r="B1168" s="227" t="s">
        <v>1508</v>
      </c>
      <c r="C1168" s="224" t="s">
        <v>44</v>
      </c>
      <c r="D1168" s="225">
        <v>12</v>
      </c>
      <c r="E1168" s="226"/>
    </row>
    <row r="1169" spans="1:5">
      <c r="A1169" s="224"/>
      <c r="B1169" s="227" t="s">
        <v>1509</v>
      </c>
      <c r="C1169" s="224" t="s">
        <v>44</v>
      </c>
      <c r="D1169" s="225">
        <v>14</v>
      </c>
      <c r="E1169" s="226"/>
    </row>
    <row r="1170" spans="1:5">
      <c r="A1170" s="224"/>
      <c r="B1170" s="227" t="s">
        <v>1510</v>
      </c>
      <c r="C1170" s="224" t="s">
        <v>44</v>
      </c>
      <c r="D1170" s="225">
        <v>18</v>
      </c>
      <c r="E1170" s="226"/>
    </row>
    <row r="1171" spans="1:5">
      <c r="A1171" s="224"/>
      <c r="B1171" s="227" t="s">
        <v>1511</v>
      </c>
      <c r="C1171" s="224" t="s">
        <v>44</v>
      </c>
      <c r="D1171" s="225">
        <v>26</v>
      </c>
      <c r="E1171" s="226"/>
    </row>
    <row r="1172" spans="1:5">
      <c r="A1172" s="224"/>
      <c r="B1172" s="227" t="s">
        <v>1512</v>
      </c>
      <c r="C1172" s="224" t="s">
        <v>44</v>
      </c>
      <c r="D1172" s="225">
        <v>32</v>
      </c>
      <c r="E1172" s="226"/>
    </row>
    <row r="1173" spans="1:5">
      <c r="A1173" s="224"/>
      <c r="B1173" s="227" t="s">
        <v>1513</v>
      </c>
      <c r="C1173" s="224" t="s">
        <v>44</v>
      </c>
      <c r="D1173" s="225">
        <v>35</v>
      </c>
      <c r="E1173" s="226"/>
    </row>
    <row r="1174" spans="1:5">
      <c r="A1174" s="224"/>
      <c r="B1174" s="227" t="s">
        <v>1514</v>
      </c>
      <c r="C1174" s="224" t="s">
        <v>44</v>
      </c>
      <c r="D1174" s="225">
        <v>40</v>
      </c>
      <c r="E1174" s="226"/>
    </row>
    <row r="1175" spans="1:5">
      <c r="A1175" s="224"/>
      <c r="B1175" s="227" t="s">
        <v>1515</v>
      </c>
      <c r="C1175" s="224" t="s">
        <v>44</v>
      </c>
      <c r="D1175" s="225">
        <v>45</v>
      </c>
      <c r="E1175" s="226"/>
    </row>
    <row r="1176" spans="1:5">
      <c r="A1176" s="224"/>
      <c r="B1176" s="227" t="s">
        <v>1516</v>
      </c>
      <c r="C1176" s="224" t="s">
        <v>44</v>
      </c>
      <c r="D1176" s="225">
        <v>65</v>
      </c>
      <c r="E1176" s="226"/>
    </row>
    <row r="1177" spans="1:5">
      <c r="A1177" s="224"/>
      <c r="B1177" s="227" t="s">
        <v>1517</v>
      </c>
      <c r="C1177" s="224" t="s">
        <v>44</v>
      </c>
      <c r="D1177" s="225">
        <v>70</v>
      </c>
      <c r="E1177" s="226"/>
    </row>
    <row r="1178" spans="1:5">
      <c r="A1178" s="224"/>
      <c r="B1178" s="227" t="s">
        <v>1518</v>
      </c>
      <c r="C1178" s="224" t="s">
        <v>44</v>
      </c>
      <c r="D1178" s="225">
        <v>77</v>
      </c>
      <c r="E1178" s="226"/>
    </row>
    <row r="1179" spans="1:5">
      <c r="A1179" s="224"/>
      <c r="B1179" s="227" t="s">
        <v>1519</v>
      </c>
      <c r="C1179" s="224" t="s">
        <v>44</v>
      </c>
      <c r="D1179" s="225">
        <v>88</v>
      </c>
      <c r="E1179" s="226"/>
    </row>
    <row r="1180" spans="1:5">
      <c r="A1180" s="224"/>
      <c r="B1180" s="227" t="s">
        <v>1520</v>
      </c>
      <c r="C1180" s="224" t="s">
        <v>44</v>
      </c>
      <c r="D1180" s="225">
        <v>100</v>
      </c>
      <c r="E1180" s="226"/>
    </row>
    <row r="1181" spans="1:5">
      <c r="A1181" s="224"/>
      <c r="B1181" s="227" t="s">
        <v>1521</v>
      </c>
      <c r="C1181" s="224" t="s">
        <v>44</v>
      </c>
      <c r="D1181" s="225">
        <v>110</v>
      </c>
      <c r="E1181" s="226"/>
    </row>
    <row r="1182" spans="1:5">
      <c r="A1182" s="224"/>
      <c r="B1182" s="227" t="s">
        <v>1522</v>
      </c>
      <c r="C1182" s="224" t="s">
        <v>44</v>
      </c>
      <c r="D1182" s="225">
        <v>124</v>
      </c>
      <c r="E1182" s="226"/>
    </row>
    <row r="1183" spans="1:5">
      <c r="A1183" s="224"/>
      <c r="B1183" s="227" t="s">
        <v>1523</v>
      </c>
      <c r="C1183" s="224" t="s">
        <v>44</v>
      </c>
      <c r="D1183" s="225">
        <v>138</v>
      </c>
      <c r="E1183" s="226"/>
    </row>
    <row r="1184" spans="1:5">
      <c r="A1184" s="224"/>
      <c r="B1184" s="227"/>
      <c r="C1184" s="224"/>
      <c r="D1184" s="225"/>
      <c r="E1184" s="226"/>
    </row>
    <row r="1185" spans="1:5">
      <c r="A1185" s="222">
        <v>4.2699999999999996</v>
      </c>
      <c r="B1185" s="223" t="s">
        <v>1524</v>
      </c>
      <c r="C1185" s="224"/>
      <c r="D1185" s="225"/>
      <c r="E1185" s="226"/>
    </row>
    <row r="1186" spans="1:5">
      <c r="A1186" s="224"/>
      <c r="B1186" s="227" t="s">
        <v>1525</v>
      </c>
      <c r="C1186" s="224"/>
      <c r="D1186" s="225"/>
      <c r="E1186" s="226"/>
    </row>
    <row r="1187" spans="1:5">
      <c r="A1187" s="224"/>
      <c r="B1187" s="227" t="s">
        <v>1526</v>
      </c>
      <c r="C1187" s="224" t="s">
        <v>44</v>
      </c>
      <c r="D1187" s="225">
        <v>8</v>
      </c>
      <c r="E1187" s="226"/>
    </row>
    <row r="1188" spans="1:5">
      <c r="A1188" s="224"/>
      <c r="B1188" s="227" t="s">
        <v>1527</v>
      </c>
      <c r="C1188" s="224" t="s">
        <v>44</v>
      </c>
      <c r="D1188" s="225">
        <v>10</v>
      </c>
      <c r="E1188" s="226"/>
    </row>
    <row r="1189" spans="1:5">
      <c r="A1189" s="224"/>
      <c r="B1189" s="227" t="s">
        <v>1528</v>
      </c>
      <c r="C1189" s="224" t="s">
        <v>44</v>
      </c>
      <c r="D1189" s="225">
        <v>12</v>
      </c>
      <c r="E1189" s="226"/>
    </row>
    <row r="1190" spans="1:5">
      <c r="A1190" s="224"/>
      <c r="B1190" s="227" t="s">
        <v>1529</v>
      </c>
      <c r="C1190" s="224" t="s">
        <v>44</v>
      </c>
      <c r="D1190" s="225">
        <v>14</v>
      </c>
      <c r="E1190" s="226"/>
    </row>
    <row r="1191" spans="1:5">
      <c r="A1191" s="224"/>
      <c r="B1191" s="227" t="s">
        <v>1530</v>
      </c>
      <c r="C1191" s="224" t="s">
        <v>44</v>
      </c>
      <c r="D1191" s="225">
        <v>16</v>
      </c>
      <c r="E1191" s="226"/>
    </row>
    <row r="1192" spans="1:5">
      <c r="A1192" s="224"/>
      <c r="B1192" s="227" t="s">
        <v>1531</v>
      </c>
      <c r="C1192" s="224" t="s">
        <v>44</v>
      </c>
      <c r="D1192" s="225">
        <v>18</v>
      </c>
      <c r="E1192" s="226"/>
    </row>
    <row r="1193" spans="1:5">
      <c r="A1193" s="224"/>
      <c r="B1193" s="227" t="s">
        <v>1532</v>
      </c>
      <c r="C1193" s="224" t="s">
        <v>44</v>
      </c>
      <c r="D1193" s="225">
        <v>22</v>
      </c>
      <c r="E1193" s="226"/>
    </row>
    <row r="1194" spans="1:5">
      <c r="A1194" s="224"/>
      <c r="B1194" s="227" t="s">
        <v>1533</v>
      </c>
      <c r="C1194" s="224" t="s">
        <v>44</v>
      </c>
      <c r="D1194" s="225">
        <v>25</v>
      </c>
      <c r="E1194" s="226"/>
    </row>
    <row r="1195" spans="1:5">
      <c r="A1195" s="224"/>
      <c r="B1195" s="227" t="s">
        <v>1534</v>
      </c>
      <c r="C1195" s="224" t="s">
        <v>44</v>
      </c>
      <c r="D1195" s="225">
        <v>28</v>
      </c>
      <c r="E1195" s="226"/>
    </row>
    <row r="1196" spans="1:5">
      <c r="A1196" s="224"/>
      <c r="B1196" s="227" t="s">
        <v>1535</v>
      </c>
      <c r="C1196" s="224" t="s">
        <v>44</v>
      </c>
      <c r="D1196" s="225">
        <v>30</v>
      </c>
      <c r="E1196" s="226"/>
    </row>
    <row r="1197" spans="1:5">
      <c r="A1197" s="224"/>
      <c r="B1197" s="227" t="s">
        <v>1536</v>
      </c>
      <c r="C1197" s="224" t="s">
        <v>44</v>
      </c>
      <c r="D1197" s="225">
        <v>36</v>
      </c>
      <c r="E1197" s="226"/>
    </row>
    <row r="1198" spans="1:5">
      <c r="A1198" s="224"/>
      <c r="B1198" s="227" t="s">
        <v>1537</v>
      </c>
      <c r="C1198" s="224" t="s">
        <v>44</v>
      </c>
      <c r="D1198" s="225">
        <v>40</v>
      </c>
      <c r="E1198" s="226"/>
    </row>
    <row r="1199" spans="1:5">
      <c r="A1199" s="224"/>
      <c r="B1199" s="227" t="s">
        <v>1538</v>
      </c>
      <c r="C1199" s="224" t="s">
        <v>44</v>
      </c>
      <c r="D1199" s="225">
        <v>45</v>
      </c>
      <c r="E1199" s="226"/>
    </row>
    <row r="1200" spans="1:5">
      <c r="A1200" s="224"/>
      <c r="B1200" s="227" t="s">
        <v>1539</v>
      </c>
      <c r="C1200" s="224" t="s">
        <v>44</v>
      </c>
      <c r="D1200" s="225">
        <v>50</v>
      </c>
      <c r="E1200" s="226"/>
    </row>
    <row r="1201" spans="1:5">
      <c r="A1201" s="224"/>
      <c r="B1201" s="227"/>
      <c r="C1201" s="224"/>
      <c r="D1201" s="225"/>
      <c r="E1201" s="226"/>
    </row>
    <row r="1202" spans="1:5">
      <c r="A1202" s="222">
        <v>4.28</v>
      </c>
      <c r="B1202" s="223" t="s">
        <v>1540</v>
      </c>
      <c r="C1202" s="224"/>
      <c r="D1202" s="225"/>
      <c r="E1202" s="226"/>
    </row>
    <row r="1203" spans="1:5">
      <c r="A1203" s="224"/>
      <c r="B1203" s="227" t="s">
        <v>1541</v>
      </c>
      <c r="C1203" s="224" t="s">
        <v>44</v>
      </c>
      <c r="D1203" s="225">
        <v>10</v>
      </c>
      <c r="E1203" s="226"/>
    </row>
    <row r="1204" spans="1:5">
      <c r="A1204" s="224"/>
      <c r="B1204" s="227" t="s">
        <v>1542</v>
      </c>
      <c r="C1204" s="224" t="s">
        <v>44</v>
      </c>
      <c r="D1204" s="225">
        <v>12</v>
      </c>
      <c r="E1204" s="226"/>
    </row>
    <row r="1205" spans="1:5">
      <c r="A1205" s="224"/>
      <c r="B1205" s="227" t="s">
        <v>1543</v>
      </c>
      <c r="C1205" s="224" t="s">
        <v>44</v>
      </c>
      <c r="D1205" s="225">
        <v>14</v>
      </c>
      <c r="E1205" s="226"/>
    </row>
    <row r="1206" spans="1:5">
      <c r="A1206" s="224"/>
      <c r="B1206" s="227" t="s">
        <v>1544</v>
      </c>
      <c r="C1206" s="224" t="s">
        <v>44</v>
      </c>
      <c r="D1206" s="225">
        <v>16</v>
      </c>
      <c r="E1206" s="226"/>
    </row>
    <row r="1207" spans="1:5">
      <c r="A1207" s="224"/>
      <c r="B1207" s="227" t="s">
        <v>1545</v>
      </c>
      <c r="C1207" s="224" t="s">
        <v>44</v>
      </c>
      <c r="D1207" s="225">
        <v>18</v>
      </c>
      <c r="E1207" s="226"/>
    </row>
    <row r="1208" spans="1:5">
      <c r="A1208" s="224"/>
      <c r="B1208" s="227" t="s">
        <v>1546</v>
      </c>
      <c r="C1208" s="224" t="s">
        <v>44</v>
      </c>
      <c r="D1208" s="225">
        <v>20</v>
      </c>
      <c r="E1208" s="226"/>
    </row>
    <row r="1209" spans="1:5">
      <c r="A1209" s="224"/>
      <c r="B1209" s="227" t="s">
        <v>1547</v>
      </c>
      <c r="C1209" s="224" t="s">
        <v>44</v>
      </c>
      <c r="D1209" s="225">
        <v>22</v>
      </c>
      <c r="E1209" s="226"/>
    </row>
    <row r="1210" spans="1:5">
      <c r="A1210" s="224"/>
      <c r="B1210" s="227" t="s">
        <v>1548</v>
      </c>
      <c r="C1210" s="224" t="s">
        <v>44</v>
      </c>
      <c r="D1210" s="225">
        <v>25</v>
      </c>
      <c r="E1210" s="226"/>
    </row>
    <row r="1211" spans="1:5">
      <c r="A1211" s="224"/>
      <c r="B1211" s="227" t="s">
        <v>1549</v>
      </c>
      <c r="C1211" s="224" t="s">
        <v>44</v>
      </c>
      <c r="D1211" s="225">
        <v>30</v>
      </c>
      <c r="E1211" s="226"/>
    </row>
    <row r="1212" spans="1:5">
      <c r="A1212" s="224"/>
      <c r="B1212" s="227" t="s">
        <v>1550</v>
      </c>
      <c r="C1212" s="224" t="s">
        <v>44</v>
      </c>
      <c r="D1212" s="225">
        <v>35</v>
      </c>
      <c r="E1212" s="226"/>
    </row>
    <row r="1213" spans="1:5">
      <c r="A1213" s="224"/>
      <c r="B1213" s="227" t="s">
        <v>1551</v>
      </c>
      <c r="C1213" s="224" t="s">
        <v>44</v>
      </c>
      <c r="D1213" s="225">
        <v>40</v>
      </c>
      <c r="E1213" s="226"/>
    </row>
    <row r="1214" spans="1:5">
      <c r="A1214" s="224"/>
      <c r="B1214" s="227" t="s">
        <v>1552</v>
      </c>
      <c r="C1214" s="224" t="s">
        <v>44</v>
      </c>
      <c r="D1214" s="225">
        <v>45</v>
      </c>
      <c r="E1214" s="226"/>
    </row>
    <row r="1215" spans="1:5">
      <c r="A1215" s="224"/>
      <c r="B1215" s="227" t="s">
        <v>1553</v>
      </c>
      <c r="C1215" s="224" t="s">
        <v>44</v>
      </c>
      <c r="D1215" s="225">
        <v>50</v>
      </c>
      <c r="E1215" s="226"/>
    </row>
    <row r="1216" spans="1:5">
      <c r="A1216" s="224"/>
      <c r="B1216" s="227" t="s">
        <v>1554</v>
      </c>
      <c r="C1216" s="224" t="s">
        <v>44</v>
      </c>
      <c r="D1216" s="225">
        <v>55</v>
      </c>
      <c r="E1216" s="226"/>
    </row>
    <row r="1217" spans="1:5">
      <c r="A1217" s="224"/>
      <c r="B1217" s="227"/>
      <c r="C1217" s="224"/>
      <c r="D1217" s="225"/>
      <c r="E1217" s="226"/>
    </row>
    <row r="1218" spans="1:5">
      <c r="A1218" s="222">
        <v>4.29</v>
      </c>
      <c r="B1218" s="223" t="s">
        <v>1555</v>
      </c>
      <c r="C1218" s="224"/>
      <c r="D1218" s="225"/>
      <c r="E1218" s="226"/>
    </row>
    <row r="1219" spans="1:5">
      <c r="A1219" s="224"/>
      <c r="B1219" s="227" t="s">
        <v>1556</v>
      </c>
      <c r="C1219" s="224" t="s">
        <v>44</v>
      </c>
      <c r="D1219" s="225">
        <v>30</v>
      </c>
      <c r="E1219" s="226"/>
    </row>
    <row r="1220" spans="1:5">
      <c r="A1220" s="224"/>
      <c r="B1220" s="227" t="s">
        <v>1557</v>
      </c>
      <c r="C1220" s="224" t="s">
        <v>44</v>
      </c>
      <c r="D1220" s="225">
        <v>35</v>
      </c>
      <c r="E1220" s="226"/>
    </row>
    <row r="1221" spans="1:5">
      <c r="A1221" s="224"/>
      <c r="B1221" s="227" t="s">
        <v>1558</v>
      </c>
      <c r="C1221" s="224" t="s">
        <v>44</v>
      </c>
      <c r="D1221" s="225">
        <v>38</v>
      </c>
      <c r="E1221" s="226"/>
    </row>
    <row r="1222" spans="1:5">
      <c r="A1222" s="224"/>
      <c r="B1222" s="227" t="s">
        <v>1559</v>
      </c>
      <c r="C1222" s="224" t="s">
        <v>44</v>
      </c>
      <c r="D1222" s="225">
        <v>40</v>
      </c>
      <c r="E1222" s="226"/>
    </row>
    <row r="1223" spans="1:5">
      <c r="A1223" s="224"/>
      <c r="B1223" s="227" t="s">
        <v>1560</v>
      </c>
      <c r="C1223" s="224" t="s">
        <v>44</v>
      </c>
      <c r="D1223" s="225">
        <v>46</v>
      </c>
      <c r="E1223" s="226"/>
    </row>
    <row r="1224" spans="1:5">
      <c r="A1224" s="224"/>
      <c r="B1224" s="227" t="s">
        <v>1561</v>
      </c>
      <c r="C1224" s="224" t="s">
        <v>44</v>
      </c>
      <c r="D1224" s="225">
        <v>55</v>
      </c>
      <c r="E1224" s="226"/>
    </row>
    <row r="1225" spans="1:5">
      <c r="A1225" s="224"/>
      <c r="B1225" s="227" t="s">
        <v>1562</v>
      </c>
      <c r="C1225" s="224" t="s">
        <v>44</v>
      </c>
      <c r="D1225" s="225">
        <v>60</v>
      </c>
      <c r="E1225" s="226"/>
    </row>
    <row r="1226" spans="1:5">
      <c r="A1226" s="224"/>
      <c r="B1226" s="227" t="s">
        <v>1563</v>
      </c>
      <c r="C1226" s="224" t="s">
        <v>44</v>
      </c>
      <c r="D1226" s="225">
        <v>70</v>
      </c>
      <c r="E1226" s="226"/>
    </row>
    <row r="1227" spans="1:5">
      <c r="A1227" s="224"/>
      <c r="B1227" s="227" t="s">
        <v>1564</v>
      </c>
      <c r="C1227" s="224" t="s">
        <v>44</v>
      </c>
      <c r="D1227" s="225">
        <v>75</v>
      </c>
      <c r="E1227" s="226"/>
    </row>
    <row r="1228" spans="1:5">
      <c r="A1228" s="224"/>
      <c r="B1228" s="227" t="s">
        <v>1565</v>
      </c>
      <c r="C1228" s="224" t="s">
        <v>44</v>
      </c>
      <c r="D1228" s="225">
        <v>80</v>
      </c>
      <c r="E1228" s="226"/>
    </row>
    <row r="1229" spans="1:5">
      <c r="A1229" s="224"/>
      <c r="B1229" s="227" t="s">
        <v>1566</v>
      </c>
      <c r="C1229" s="224" t="s">
        <v>44</v>
      </c>
      <c r="D1229" s="225">
        <v>90</v>
      </c>
      <c r="E1229" s="226"/>
    </row>
    <row r="1230" spans="1:5">
      <c r="A1230" s="224"/>
      <c r="B1230" s="227"/>
      <c r="C1230" s="224"/>
      <c r="D1230" s="225"/>
      <c r="E1230" s="226"/>
    </row>
    <row r="1231" spans="1:5">
      <c r="A1231" s="222">
        <v>4.3</v>
      </c>
      <c r="B1231" s="223" t="s">
        <v>1567</v>
      </c>
      <c r="C1231" s="224"/>
      <c r="D1231" s="225"/>
      <c r="E1231" s="226"/>
    </row>
    <row r="1232" spans="1:5">
      <c r="A1232" s="224"/>
      <c r="B1232" s="227" t="s">
        <v>1568</v>
      </c>
      <c r="C1232" s="224" t="s">
        <v>44</v>
      </c>
      <c r="D1232" s="225">
        <v>30</v>
      </c>
      <c r="E1232" s="226"/>
    </row>
    <row r="1233" spans="1:5">
      <c r="A1233" s="224"/>
      <c r="B1233" s="227" t="s">
        <v>1569</v>
      </c>
      <c r="C1233" s="224" t="s">
        <v>44</v>
      </c>
      <c r="D1233" s="225">
        <v>35</v>
      </c>
      <c r="E1233" s="226"/>
    </row>
    <row r="1234" spans="1:5">
      <c r="A1234" s="224"/>
      <c r="B1234" s="227" t="s">
        <v>1570</v>
      </c>
      <c r="C1234" s="224" t="s">
        <v>44</v>
      </c>
      <c r="D1234" s="225">
        <v>38</v>
      </c>
      <c r="E1234" s="226"/>
    </row>
    <row r="1235" spans="1:5">
      <c r="A1235" s="224"/>
      <c r="B1235" s="227" t="s">
        <v>1571</v>
      </c>
      <c r="C1235" s="224" t="s">
        <v>44</v>
      </c>
      <c r="D1235" s="225">
        <v>40</v>
      </c>
      <c r="E1235" s="226"/>
    </row>
    <row r="1236" spans="1:5">
      <c r="A1236" s="224"/>
      <c r="B1236" s="227" t="s">
        <v>1572</v>
      </c>
      <c r="C1236" s="224" t="s">
        <v>44</v>
      </c>
      <c r="D1236" s="225">
        <v>46</v>
      </c>
      <c r="E1236" s="226"/>
    </row>
    <row r="1237" spans="1:5">
      <c r="A1237" s="224"/>
      <c r="B1237" s="227" t="s">
        <v>1573</v>
      </c>
      <c r="C1237" s="224" t="s">
        <v>44</v>
      </c>
      <c r="D1237" s="225">
        <v>55</v>
      </c>
      <c r="E1237" s="226"/>
    </row>
    <row r="1238" spans="1:5">
      <c r="A1238" s="224"/>
      <c r="B1238" s="227" t="s">
        <v>1574</v>
      </c>
      <c r="C1238" s="224" t="s">
        <v>44</v>
      </c>
      <c r="D1238" s="225">
        <v>60</v>
      </c>
      <c r="E1238" s="226"/>
    </row>
    <row r="1239" spans="1:5">
      <c r="A1239" s="224"/>
      <c r="B1239" s="227" t="s">
        <v>1575</v>
      </c>
      <c r="C1239" s="224" t="s">
        <v>44</v>
      </c>
      <c r="D1239" s="225">
        <v>70</v>
      </c>
      <c r="E1239" s="226"/>
    </row>
    <row r="1240" spans="1:5">
      <c r="A1240" s="224"/>
      <c r="B1240" s="227" t="s">
        <v>1576</v>
      </c>
      <c r="C1240" s="224" t="s">
        <v>44</v>
      </c>
      <c r="D1240" s="225">
        <v>75</v>
      </c>
      <c r="E1240" s="226"/>
    </row>
    <row r="1241" spans="1:5">
      <c r="A1241" s="224"/>
      <c r="B1241" s="227" t="s">
        <v>1577</v>
      </c>
      <c r="C1241" s="224" t="s">
        <v>44</v>
      </c>
      <c r="D1241" s="225">
        <v>80</v>
      </c>
      <c r="E1241" s="226"/>
    </row>
    <row r="1242" spans="1:5">
      <c r="A1242" s="224"/>
      <c r="B1242" s="227" t="s">
        <v>1578</v>
      </c>
      <c r="C1242" s="224" t="s">
        <v>44</v>
      </c>
      <c r="D1242" s="225">
        <v>90</v>
      </c>
      <c r="E1242" s="226"/>
    </row>
    <row r="1243" spans="1:5">
      <c r="A1243" s="224"/>
      <c r="B1243" s="227" t="s">
        <v>1579</v>
      </c>
      <c r="C1243" s="224" t="s">
        <v>44</v>
      </c>
      <c r="D1243" s="225">
        <v>95</v>
      </c>
      <c r="E1243" s="226"/>
    </row>
    <row r="1244" spans="1:5">
      <c r="A1244" s="224"/>
      <c r="B1244" s="227" t="s">
        <v>1580</v>
      </c>
      <c r="C1244" s="224" t="s">
        <v>44</v>
      </c>
      <c r="D1244" s="225">
        <v>100</v>
      </c>
      <c r="E1244" s="226"/>
    </row>
    <row r="1245" spans="1:5">
      <c r="A1245" s="224"/>
      <c r="B1245" s="227" t="s">
        <v>1581</v>
      </c>
      <c r="C1245" s="224" t="s">
        <v>44</v>
      </c>
      <c r="D1245" s="225">
        <v>110</v>
      </c>
      <c r="E1245" s="226"/>
    </row>
    <row r="1246" spans="1:5">
      <c r="A1246" s="224"/>
      <c r="B1246" s="227" t="s">
        <v>1582</v>
      </c>
      <c r="C1246" s="224" t="s">
        <v>44</v>
      </c>
      <c r="D1246" s="225">
        <v>115</v>
      </c>
      <c r="E1246" s="226"/>
    </row>
    <row r="1247" spans="1:5">
      <c r="A1247" s="224"/>
      <c r="B1247" s="227"/>
      <c r="C1247" s="224"/>
      <c r="D1247" s="225"/>
      <c r="E1247" s="226"/>
    </row>
    <row r="1248" spans="1:5">
      <c r="A1248" s="222">
        <v>4.3099999999999996</v>
      </c>
      <c r="B1248" s="223" t="s">
        <v>1583</v>
      </c>
      <c r="C1248" s="224"/>
      <c r="D1248" s="225"/>
      <c r="E1248" s="226"/>
    </row>
    <row r="1249" spans="1:5">
      <c r="A1249" s="224"/>
      <c r="B1249" s="227" t="s">
        <v>1584</v>
      </c>
      <c r="C1249" s="224" t="s">
        <v>44</v>
      </c>
      <c r="D1249" s="225">
        <v>8</v>
      </c>
      <c r="E1249" s="226"/>
    </row>
    <row r="1250" spans="1:5">
      <c r="A1250" s="224"/>
      <c r="B1250" s="227" t="s">
        <v>1585</v>
      </c>
      <c r="C1250" s="224" t="s">
        <v>44</v>
      </c>
      <c r="D1250" s="225">
        <v>10</v>
      </c>
      <c r="E1250" s="226"/>
    </row>
    <row r="1251" spans="1:5">
      <c r="A1251" s="224"/>
      <c r="B1251" s="227" t="s">
        <v>1586</v>
      </c>
      <c r="C1251" s="224" t="s">
        <v>44</v>
      </c>
      <c r="D1251" s="225">
        <v>12</v>
      </c>
      <c r="E1251" s="226"/>
    </row>
    <row r="1252" spans="1:5">
      <c r="A1252" s="224"/>
      <c r="B1252" s="227" t="s">
        <v>1587</v>
      </c>
      <c r="C1252" s="224" t="s">
        <v>44</v>
      </c>
      <c r="D1252" s="225">
        <v>14</v>
      </c>
      <c r="E1252" s="226"/>
    </row>
    <row r="1253" spans="1:5">
      <c r="A1253" s="224"/>
      <c r="B1253" s="227" t="s">
        <v>1588</v>
      </c>
      <c r="C1253" s="224" t="s">
        <v>44</v>
      </c>
      <c r="D1253" s="225">
        <v>16</v>
      </c>
      <c r="E1253" s="226"/>
    </row>
    <row r="1254" spans="1:5">
      <c r="A1254" s="224"/>
      <c r="B1254" s="227" t="s">
        <v>1589</v>
      </c>
      <c r="C1254" s="224" t="s">
        <v>44</v>
      </c>
      <c r="D1254" s="225">
        <v>18</v>
      </c>
      <c r="E1254" s="226"/>
    </row>
    <row r="1255" spans="1:5">
      <c r="A1255" s="224"/>
      <c r="B1255" s="227" t="s">
        <v>1590</v>
      </c>
      <c r="C1255" s="224" t="s">
        <v>44</v>
      </c>
      <c r="D1255" s="225">
        <v>22</v>
      </c>
      <c r="E1255" s="226"/>
    </row>
    <row r="1256" spans="1:5">
      <c r="A1256" s="224"/>
      <c r="B1256" s="227" t="s">
        <v>1591</v>
      </c>
      <c r="C1256" s="224" t="s">
        <v>44</v>
      </c>
      <c r="D1256" s="225">
        <v>24</v>
      </c>
      <c r="E1256" s="226"/>
    </row>
    <row r="1257" spans="1:5">
      <c r="A1257" s="224"/>
      <c r="B1257" s="227" t="s">
        <v>1592</v>
      </c>
      <c r="C1257" s="224" t="s">
        <v>44</v>
      </c>
      <c r="D1257" s="225">
        <v>30</v>
      </c>
      <c r="E1257" s="226"/>
    </row>
    <row r="1258" spans="1:5">
      <c r="A1258" s="224"/>
      <c r="B1258" s="227" t="s">
        <v>1593</v>
      </c>
      <c r="C1258" s="224" t="s">
        <v>44</v>
      </c>
      <c r="D1258" s="225">
        <v>32</v>
      </c>
      <c r="E1258" s="226"/>
    </row>
    <row r="1259" spans="1:5">
      <c r="A1259" s="224"/>
      <c r="B1259" s="227" t="s">
        <v>1594</v>
      </c>
      <c r="C1259" s="224" t="s">
        <v>44</v>
      </c>
      <c r="D1259" s="225">
        <v>38</v>
      </c>
      <c r="E1259" s="226"/>
    </row>
    <row r="1260" spans="1:5">
      <c r="A1260" s="224"/>
      <c r="B1260" s="227" t="s">
        <v>1587</v>
      </c>
      <c r="C1260" s="224" t="s">
        <v>44</v>
      </c>
      <c r="D1260" s="225">
        <v>40</v>
      </c>
      <c r="E1260" s="226"/>
    </row>
    <row r="1261" spans="1:5">
      <c r="A1261" s="224"/>
      <c r="B1261" s="227" t="s">
        <v>1595</v>
      </c>
      <c r="C1261" s="224" t="s">
        <v>44</v>
      </c>
      <c r="D1261" s="225">
        <v>50</v>
      </c>
      <c r="E1261" s="226"/>
    </row>
    <row r="1262" spans="1:5">
      <c r="A1262" s="224"/>
      <c r="B1262" s="227" t="s">
        <v>1596</v>
      </c>
      <c r="C1262" s="224" t="s">
        <v>44</v>
      </c>
      <c r="D1262" s="225">
        <v>55</v>
      </c>
      <c r="E1262" s="226"/>
    </row>
    <row r="1263" spans="1:5">
      <c r="A1263" s="224"/>
      <c r="B1263" s="227" t="s">
        <v>1597</v>
      </c>
      <c r="C1263" s="224" t="s">
        <v>44</v>
      </c>
      <c r="D1263" s="225">
        <v>62</v>
      </c>
      <c r="E1263" s="226"/>
    </row>
    <row r="1264" spans="1:5">
      <c r="A1264" s="224"/>
      <c r="B1264" s="227" t="s">
        <v>1598</v>
      </c>
      <c r="C1264" s="224" t="s">
        <v>44</v>
      </c>
      <c r="D1264" s="225">
        <v>75</v>
      </c>
      <c r="E1264" s="226"/>
    </row>
    <row r="1265" spans="1:5">
      <c r="A1265" s="224"/>
      <c r="B1265" s="227" t="s">
        <v>1599</v>
      </c>
      <c r="C1265" s="224" t="s">
        <v>44</v>
      </c>
      <c r="D1265" s="225">
        <v>80</v>
      </c>
      <c r="E1265" s="226"/>
    </row>
    <row r="1266" spans="1:5">
      <c r="A1266" s="224"/>
      <c r="B1266" s="227" t="s">
        <v>1600</v>
      </c>
      <c r="C1266" s="224" t="s">
        <v>44</v>
      </c>
      <c r="D1266" s="225">
        <v>90</v>
      </c>
      <c r="E1266" s="226"/>
    </row>
    <row r="1267" spans="1:5">
      <c r="A1267" s="224"/>
      <c r="B1267" s="227"/>
      <c r="C1267" s="224"/>
      <c r="D1267" s="225"/>
      <c r="E1267" s="226"/>
    </row>
    <row r="1268" spans="1:5">
      <c r="A1268" s="222">
        <v>4.32</v>
      </c>
      <c r="B1268" s="223" t="s">
        <v>1601</v>
      </c>
      <c r="C1268" s="224"/>
      <c r="D1268" s="225"/>
      <c r="E1268" s="226"/>
    </row>
    <row r="1269" spans="1:5">
      <c r="A1269" s="224"/>
      <c r="B1269" s="227" t="s">
        <v>1602</v>
      </c>
      <c r="C1269" s="224" t="s">
        <v>44</v>
      </c>
      <c r="D1269" s="225">
        <v>10</v>
      </c>
      <c r="E1269" s="226"/>
    </row>
    <row r="1270" spans="1:5">
      <c r="A1270" s="224"/>
      <c r="B1270" s="227" t="s">
        <v>1603</v>
      </c>
      <c r="C1270" s="224" t="s">
        <v>44</v>
      </c>
      <c r="D1270" s="225">
        <v>12</v>
      </c>
      <c r="E1270" s="226"/>
    </row>
    <row r="1271" spans="1:5">
      <c r="A1271" s="224"/>
      <c r="B1271" s="227" t="s">
        <v>1604</v>
      </c>
      <c r="C1271" s="224" t="s">
        <v>44</v>
      </c>
      <c r="D1271" s="225">
        <v>14</v>
      </c>
      <c r="E1271" s="226"/>
    </row>
    <row r="1272" spans="1:5">
      <c r="A1272" s="224"/>
      <c r="B1272" s="227" t="s">
        <v>1605</v>
      </c>
      <c r="C1272" s="224" t="s">
        <v>44</v>
      </c>
      <c r="D1272" s="225">
        <v>16</v>
      </c>
      <c r="E1272" s="226"/>
    </row>
    <row r="1273" spans="1:5">
      <c r="A1273" s="224"/>
      <c r="B1273" s="227" t="s">
        <v>1606</v>
      </c>
      <c r="C1273" s="224" t="s">
        <v>44</v>
      </c>
      <c r="D1273" s="225">
        <v>18</v>
      </c>
      <c r="E1273" s="226"/>
    </row>
    <row r="1274" spans="1:5">
      <c r="A1274" s="224"/>
      <c r="B1274" s="227" t="s">
        <v>1607</v>
      </c>
      <c r="C1274" s="224" t="s">
        <v>44</v>
      </c>
      <c r="D1274" s="225">
        <v>20</v>
      </c>
      <c r="E1274" s="226"/>
    </row>
    <row r="1275" spans="1:5">
      <c r="A1275" s="224"/>
      <c r="B1275" s="227" t="s">
        <v>1608</v>
      </c>
      <c r="C1275" s="224" t="s">
        <v>44</v>
      </c>
      <c r="D1275" s="225">
        <v>22</v>
      </c>
      <c r="E1275" s="226"/>
    </row>
    <row r="1276" spans="1:5">
      <c r="A1276" s="224"/>
      <c r="B1276" s="227" t="s">
        <v>1609</v>
      </c>
      <c r="C1276" s="224" t="s">
        <v>44</v>
      </c>
      <c r="D1276" s="225">
        <v>25</v>
      </c>
      <c r="E1276" s="226"/>
    </row>
    <row r="1277" spans="1:5">
      <c r="A1277" s="224"/>
      <c r="B1277" s="227" t="s">
        <v>1610</v>
      </c>
      <c r="C1277" s="224" t="s">
        <v>44</v>
      </c>
      <c r="D1277" s="225">
        <v>30</v>
      </c>
      <c r="E1277" s="226"/>
    </row>
    <row r="1278" spans="1:5">
      <c r="A1278" s="224"/>
      <c r="B1278" s="227" t="s">
        <v>1611</v>
      </c>
      <c r="C1278" s="224" t="s">
        <v>44</v>
      </c>
      <c r="D1278" s="225">
        <v>35</v>
      </c>
      <c r="E1278" s="226"/>
    </row>
    <row r="1279" spans="1:5">
      <c r="A1279" s="224"/>
      <c r="B1279" s="227" t="s">
        <v>1612</v>
      </c>
      <c r="C1279" s="224" t="s">
        <v>44</v>
      </c>
      <c r="D1279" s="225">
        <v>38</v>
      </c>
      <c r="E1279" s="226"/>
    </row>
    <row r="1280" spans="1:5">
      <c r="A1280" s="224"/>
      <c r="B1280" s="227" t="s">
        <v>1605</v>
      </c>
      <c r="C1280" s="224" t="s">
        <v>44</v>
      </c>
      <c r="D1280" s="225">
        <v>45</v>
      </c>
      <c r="E1280" s="226"/>
    </row>
    <row r="1281" spans="1:5">
      <c r="A1281" s="224"/>
      <c r="B1281" s="227" t="s">
        <v>1613</v>
      </c>
      <c r="C1281" s="224" t="s">
        <v>44</v>
      </c>
      <c r="D1281" s="225">
        <v>55</v>
      </c>
      <c r="E1281" s="226"/>
    </row>
    <row r="1282" spans="1:5">
      <c r="A1282" s="224"/>
      <c r="B1282" s="227" t="s">
        <v>1614</v>
      </c>
      <c r="C1282" s="224" t="s">
        <v>44</v>
      </c>
      <c r="D1282" s="225">
        <v>60</v>
      </c>
      <c r="E1282" s="226"/>
    </row>
    <row r="1283" spans="1:5">
      <c r="A1283" s="224"/>
      <c r="B1283" s="227" t="s">
        <v>1615</v>
      </c>
      <c r="C1283" s="224" t="s">
        <v>44</v>
      </c>
      <c r="D1283" s="225">
        <v>65</v>
      </c>
      <c r="E1283" s="226"/>
    </row>
    <row r="1284" spans="1:5">
      <c r="A1284" s="224"/>
      <c r="B1284" s="227" t="s">
        <v>1616</v>
      </c>
      <c r="C1284" s="224" t="s">
        <v>44</v>
      </c>
      <c r="D1284" s="225">
        <v>75</v>
      </c>
      <c r="E1284" s="226"/>
    </row>
    <row r="1285" spans="1:5">
      <c r="A1285" s="224"/>
      <c r="B1285" s="227" t="s">
        <v>1617</v>
      </c>
      <c r="C1285" s="224" t="s">
        <v>44</v>
      </c>
      <c r="D1285" s="225">
        <v>80</v>
      </c>
      <c r="E1285" s="226"/>
    </row>
    <row r="1286" spans="1:5">
      <c r="A1286" s="224"/>
      <c r="B1286" s="227"/>
      <c r="C1286" s="224"/>
      <c r="D1286" s="225"/>
      <c r="E1286" s="226"/>
    </row>
    <row r="1287" spans="1:5">
      <c r="A1287" s="222">
        <v>4.33</v>
      </c>
      <c r="B1287" s="223" t="s">
        <v>1618</v>
      </c>
      <c r="C1287" s="224"/>
      <c r="D1287" s="225"/>
      <c r="E1287" s="226"/>
    </row>
    <row r="1288" spans="1:5">
      <c r="A1288" s="224"/>
      <c r="B1288" s="227" t="s">
        <v>1619</v>
      </c>
      <c r="C1288" s="224" t="s">
        <v>44</v>
      </c>
      <c r="D1288" s="225">
        <v>7</v>
      </c>
      <c r="E1288" s="226"/>
    </row>
    <row r="1289" spans="1:5">
      <c r="A1289" s="224"/>
      <c r="B1289" s="227" t="s">
        <v>1620</v>
      </c>
      <c r="C1289" s="224" t="s">
        <v>44</v>
      </c>
      <c r="D1289" s="225">
        <v>8</v>
      </c>
      <c r="E1289" s="226"/>
    </row>
    <row r="1290" spans="1:5">
      <c r="A1290" s="224"/>
      <c r="B1290" s="227" t="s">
        <v>1621</v>
      </c>
      <c r="C1290" s="224" t="s">
        <v>44</v>
      </c>
      <c r="D1290" s="225">
        <v>10</v>
      </c>
      <c r="E1290" s="226"/>
    </row>
    <row r="1291" spans="1:5">
      <c r="A1291" s="224"/>
      <c r="B1291" s="227" t="s">
        <v>1622</v>
      </c>
      <c r="C1291" s="224" t="s">
        <v>44</v>
      </c>
      <c r="D1291" s="225">
        <v>14</v>
      </c>
      <c r="E1291" s="226"/>
    </row>
    <row r="1292" spans="1:5">
      <c r="A1292" s="224"/>
      <c r="B1292" s="227" t="s">
        <v>1623</v>
      </c>
      <c r="C1292" s="224" t="s">
        <v>44</v>
      </c>
      <c r="D1292" s="225">
        <v>16</v>
      </c>
      <c r="E1292" s="226"/>
    </row>
    <row r="1293" spans="1:5">
      <c r="A1293" s="224"/>
      <c r="B1293" s="227" t="s">
        <v>1624</v>
      </c>
      <c r="C1293" s="224" t="s">
        <v>44</v>
      </c>
      <c r="D1293" s="225">
        <v>18</v>
      </c>
      <c r="E1293" s="226"/>
    </row>
    <row r="1294" spans="1:5">
      <c r="A1294" s="224"/>
      <c r="B1294" s="227" t="s">
        <v>1625</v>
      </c>
      <c r="C1294" s="224" t="s">
        <v>44</v>
      </c>
      <c r="D1294" s="225">
        <v>22</v>
      </c>
      <c r="E1294" s="226"/>
    </row>
    <row r="1295" spans="1:5">
      <c r="A1295" s="224"/>
      <c r="B1295" s="227" t="s">
        <v>1626</v>
      </c>
      <c r="C1295" s="224" t="s">
        <v>44</v>
      </c>
      <c r="D1295" s="225">
        <v>24</v>
      </c>
      <c r="E1295" s="226"/>
    </row>
    <row r="1296" spans="1:5">
      <c r="A1296" s="224"/>
      <c r="B1296" s="227" t="s">
        <v>1627</v>
      </c>
      <c r="C1296" s="224" t="s">
        <v>44</v>
      </c>
      <c r="D1296" s="225">
        <v>28</v>
      </c>
      <c r="E1296" s="226"/>
    </row>
    <row r="1297" spans="1:5">
      <c r="A1297" s="224"/>
      <c r="B1297" s="227" t="s">
        <v>1628</v>
      </c>
      <c r="C1297" s="224" t="s">
        <v>44</v>
      </c>
      <c r="D1297" s="225">
        <v>30</v>
      </c>
      <c r="E1297" s="226"/>
    </row>
    <row r="1298" spans="1:5">
      <c r="A1298" s="224"/>
      <c r="B1298" s="227" t="s">
        <v>1629</v>
      </c>
      <c r="C1298" s="224" t="s">
        <v>44</v>
      </c>
      <c r="D1298" s="225">
        <v>35</v>
      </c>
      <c r="E1298" s="226"/>
    </row>
    <row r="1299" spans="1:5">
      <c r="A1299" s="224"/>
      <c r="B1299" s="227" t="s">
        <v>1630</v>
      </c>
      <c r="C1299" s="224" t="s">
        <v>44</v>
      </c>
      <c r="D1299" s="225">
        <v>38</v>
      </c>
      <c r="E1299" s="226"/>
    </row>
    <row r="1300" spans="1:5">
      <c r="A1300" s="224"/>
      <c r="B1300" s="227" t="s">
        <v>1631</v>
      </c>
      <c r="C1300" s="224" t="s">
        <v>44</v>
      </c>
      <c r="D1300" s="225">
        <v>46</v>
      </c>
      <c r="E1300" s="226"/>
    </row>
    <row r="1301" spans="1:5">
      <c r="A1301" s="224"/>
      <c r="B1301" s="227" t="s">
        <v>1632</v>
      </c>
      <c r="C1301" s="224" t="s">
        <v>44</v>
      </c>
      <c r="D1301" s="225">
        <v>55</v>
      </c>
      <c r="E1301" s="226"/>
    </row>
    <row r="1302" spans="1:5">
      <c r="A1302" s="224"/>
      <c r="B1302" s="227" t="s">
        <v>1633</v>
      </c>
      <c r="C1302" s="224" t="s">
        <v>44</v>
      </c>
      <c r="D1302" s="225">
        <v>60</v>
      </c>
      <c r="E1302" s="226"/>
    </row>
    <row r="1303" spans="1:5">
      <c r="A1303" s="224"/>
      <c r="B1303" s="227" t="s">
        <v>1634</v>
      </c>
      <c r="C1303" s="224" t="s">
        <v>44</v>
      </c>
      <c r="D1303" s="225">
        <v>80</v>
      </c>
      <c r="E1303" s="226"/>
    </row>
    <row r="1304" spans="1:5">
      <c r="A1304" s="224"/>
      <c r="B1304" s="227"/>
      <c r="C1304" s="224"/>
      <c r="D1304" s="225"/>
      <c r="E1304" s="226"/>
    </row>
    <row r="1305" spans="1:5">
      <c r="A1305" s="222">
        <v>4.34</v>
      </c>
      <c r="B1305" s="223" t="s">
        <v>1635</v>
      </c>
      <c r="C1305" s="224"/>
      <c r="D1305" s="225"/>
      <c r="E1305" s="226"/>
    </row>
    <row r="1306" spans="1:5">
      <c r="A1306" s="224"/>
      <c r="B1306" s="227" t="s">
        <v>1636</v>
      </c>
      <c r="C1306" s="224" t="s">
        <v>44</v>
      </c>
      <c r="D1306" s="225">
        <v>7</v>
      </c>
      <c r="E1306" s="226"/>
    </row>
    <row r="1307" spans="1:5">
      <c r="A1307" s="224"/>
      <c r="B1307" s="227" t="s">
        <v>1637</v>
      </c>
      <c r="C1307" s="224" t="s">
        <v>44</v>
      </c>
      <c r="D1307" s="225">
        <v>8</v>
      </c>
      <c r="E1307" s="226"/>
    </row>
    <row r="1308" spans="1:5">
      <c r="A1308" s="224"/>
      <c r="B1308" s="227" t="s">
        <v>1638</v>
      </c>
      <c r="C1308" s="224" t="s">
        <v>44</v>
      </c>
      <c r="D1308" s="225">
        <v>10</v>
      </c>
      <c r="E1308" s="226"/>
    </row>
    <row r="1309" spans="1:5">
      <c r="A1309" s="224"/>
      <c r="B1309" s="227" t="s">
        <v>1639</v>
      </c>
      <c r="C1309" s="224" t="s">
        <v>44</v>
      </c>
      <c r="D1309" s="225">
        <v>14</v>
      </c>
      <c r="E1309" s="226"/>
    </row>
    <row r="1310" spans="1:5">
      <c r="A1310" s="224"/>
      <c r="B1310" s="227" t="s">
        <v>1640</v>
      </c>
      <c r="C1310" s="224" t="s">
        <v>44</v>
      </c>
      <c r="D1310" s="225">
        <v>16</v>
      </c>
      <c r="E1310" s="226"/>
    </row>
    <row r="1311" spans="1:5">
      <c r="A1311" s="224"/>
      <c r="B1311" s="227" t="s">
        <v>1641</v>
      </c>
      <c r="C1311" s="224" t="s">
        <v>44</v>
      </c>
      <c r="D1311" s="225">
        <v>18</v>
      </c>
      <c r="E1311" s="226"/>
    </row>
    <row r="1312" spans="1:5">
      <c r="A1312" s="224"/>
      <c r="B1312" s="227" t="s">
        <v>1642</v>
      </c>
      <c r="C1312" s="224" t="s">
        <v>44</v>
      </c>
      <c r="D1312" s="225">
        <v>22</v>
      </c>
      <c r="E1312" s="226"/>
    </row>
    <row r="1313" spans="1:5">
      <c r="A1313" s="224"/>
      <c r="B1313" s="227" t="s">
        <v>1643</v>
      </c>
      <c r="C1313" s="224" t="s">
        <v>44</v>
      </c>
      <c r="D1313" s="225">
        <v>24</v>
      </c>
      <c r="E1313" s="226"/>
    </row>
    <row r="1314" spans="1:5">
      <c r="A1314" s="224"/>
      <c r="B1314" s="227" t="s">
        <v>1644</v>
      </c>
      <c r="C1314" s="224" t="s">
        <v>44</v>
      </c>
      <c r="D1314" s="225">
        <v>28</v>
      </c>
      <c r="E1314" s="226"/>
    </row>
    <row r="1315" spans="1:5">
      <c r="A1315" s="224"/>
      <c r="B1315" s="227" t="s">
        <v>1645</v>
      </c>
      <c r="C1315" s="224" t="s">
        <v>44</v>
      </c>
      <c r="D1315" s="225">
        <v>30</v>
      </c>
      <c r="E1315" s="226"/>
    </row>
    <row r="1316" spans="1:5">
      <c r="A1316" s="224"/>
      <c r="B1316" s="227" t="s">
        <v>1646</v>
      </c>
      <c r="C1316" s="224" t="s">
        <v>44</v>
      </c>
      <c r="D1316" s="225">
        <v>35</v>
      </c>
      <c r="E1316" s="226"/>
    </row>
    <row r="1317" spans="1:5">
      <c r="A1317" s="224"/>
      <c r="B1317" s="227" t="s">
        <v>1647</v>
      </c>
      <c r="C1317" s="224" t="s">
        <v>44</v>
      </c>
      <c r="D1317" s="225">
        <v>38</v>
      </c>
      <c r="E1317" s="226"/>
    </row>
    <row r="1318" spans="1:5">
      <c r="A1318" s="224"/>
      <c r="B1318" s="227" t="s">
        <v>1648</v>
      </c>
      <c r="C1318" s="224" t="s">
        <v>44</v>
      </c>
      <c r="D1318" s="225">
        <v>46</v>
      </c>
      <c r="E1318" s="226"/>
    </row>
    <row r="1319" spans="1:5">
      <c r="A1319" s="224"/>
      <c r="B1319" s="227" t="s">
        <v>1649</v>
      </c>
      <c r="C1319" s="224" t="s">
        <v>44</v>
      </c>
      <c r="D1319" s="225">
        <v>55</v>
      </c>
      <c r="E1319" s="226"/>
    </row>
    <row r="1320" spans="1:5">
      <c r="A1320" s="224"/>
      <c r="B1320" s="227" t="s">
        <v>1650</v>
      </c>
      <c r="C1320" s="224" t="s">
        <v>44</v>
      </c>
      <c r="D1320" s="225">
        <v>60</v>
      </c>
      <c r="E1320" s="226"/>
    </row>
    <row r="1321" spans="1:5">
      <c r="A1321" s="224"/>
      <c r="B1321" s="227" t="s">
        <v>1651</v>
      </c>
      <c r="C1321" s="224" t="s">
        <v>44</v>
      </c>
      <c r="D1321" s="225">
        <v>80</v>
      </c>
      <c r="E1321" s="226"/>
    </row>
    <row r="1322" spans="1:5">
      <c r="A1322" s="224"/>
      <c r="B1322" s="227"/>
      <c r="C1322" s="224"/>
      <c r="D1322" s="225"/>
      <c r="E1322" s="226"/>
    </row>
    <row r="1323" spans="1:5">
      <c r="A1323" s="222">
        <v>4.3499999999999996</v>
      </c>
      <c r="B1323" s="223" t="s">
        <v>1652</v>
      </c>
      <c r="C1323" s="224"/>
      <c r="D1323" s="225"/>
      <c r="E1323" s="226"/>
    </row>
    <row r="1324" spans="1:5">
      <c r="A1324" s="224"/>
      <c r="B1324" s="227" t="s">
        <v>1653</v>
      </c>
      <c r="C1324" s="224" t="s">
        <v>44</v>
      </c>
      <c r="D1324" s="225">
        <v>6</v>
      </c>
      <c r="E1324" s="226"/>
    </row>
    <row r="1325" spans="1:5">
      <c r="A1325" s="224"/>
      <c r="B1325" s="227" t="s">
        <v>1654</v>
      </c>
      <c r="C1325" s="224" t="s">
        <v>44</v>
      </c>
      <c r="D1325" s="225">
        <v>6</v>
      </c>
      <c r="E1325" s="226"/>
    </row>
    <row r="1326" spans="1:5">
      <c r="A1326" s="224"/>
      <c r="B1326" s="227" t="s">
        <v>1655</v>
      </c>
      <c r="C1326" s="224" t="s">
        <v>44</v>
      </c>
      <c r="D1326" s="225">
        <v>6</v>
      </c>
      <c r="E1326" s="226"/>
    </row>
    <row r="1327" spans="1:5">
      <c r="A1327" s="224"/>
      <c r="B1327" s="227" t="s">
        <v>1656</v>
      </c>
      <c r="C1327" s="224" t="s">
        <v>44</v>
      </c>
      <c r="D1327" s="225">
        <v>7</v>
      </c>
      <c r="E1327" s="226"/>
    </row>
    <row r="1328" spans="1:5">
      <c r="A1328" s="224"/>
      <c r="B1328" s="227" t="s">
        <v>1657</v>
      </c>
      <c r="C1328" s="224" t="s">
        <v>44</v>
      </c>
      <c r="D1328" s="225">
        <v>7</v>
      </c>
      <c r="E1328" s="226"/>
    </row>
    <row r="1329" spans="1:5">
      <c r="A1329" s="224"/>
      <c r="B1329" s="227"/>
      <c r="C1329" s="224"/>
      <c r="D1329" s="225"/>
      <c r="E1329" s="226"/>
    </row>
    <row r="1330" spans="1:5">
      <c r="A1330" s="222">
        <v>4.3600000000000003</v>
      </c>
      <c r="B1330" s="223" t="s">
        <v>1658</v>
      </c>
      <c r="C1330" s="224"/>
      <c r="D1330" s="225"/>
      <c r="E1330" s="226"/>
    </row>
    <row r="1331" spans="1:5">
      <c r="A1331" s="224"/>
      <c r="B1331" s="227" t="s">
        <v>1659</v>
      </c>
      <c r="C1331" s="224" t="s">
        <v>44</v>
      </c>
      <c r="D1331" s="225">
        <v>6</v>
      </c>
      <c r="E1331" s="226"/>
    </row>
    <row r="1332" spans="1:5">
      <c r="A1332" s="224"/>
      <c r="B1332" s="227" t="s">
        <v>1660</v>
      </c>
      <c r="C1332" s="224" t="s">
        <v>44</v>
      </c>
      <c r="D1332" s="225">
        <v>6</v>
      </c>
      <c r="E1332" s="226"/>
    </row>
    <row r="1333" spans="1:5">
      <c r="A1333" s="224"/>
      <c r="B1333" s="227" t="s">
        <v>1661</v>
      </c>
      <c r="C1333" s="224" t="s">
        <v>44</v>
      </c>
      <c r="D1333" s="225">
        <v>6</v>
      </c>
      <c r="E1333" s="226"/>
    </row>
    <row r="1334" spans="1:5">
      <c r="A1334" s="224"/>
      <c r="B1334" s="227" t="s">
        <v>1662</v>
      </c>
      <c r="C1334" s="224" t="s">
        <v>44</v>
      </c>
      <c r="D1334" s="225">
        <v>7</v>
      </c>
      <c r="E1334" s="226"/>
    </row>
    <row r="1335" spans="1:5">
      <c r="A1335" s="224"/>
      <c r="B1335" s="227" t="s">
        <v>1663</v>
      </c>
      <c r="C1335" s="224" t="s">
        <v>44</v>
      </c>
      <c r="D1335" s="225">
        <v>7</v>
      </c>
      <c r="E1335" s="226"/>
    </row>
    <row r="1336" spans="1:5">
      <c r="A1336" s="224"/>
      <c r="B1336" s="227"/>
      <c r="C1336" s="224"/>
      <c r="D1336" s="225"/>
      <c r="E1336" s="226"/>
    </row>
    <row r="1337" spans="1:5">
      <c r="A1337" s="222">
        <v>4.37</v>
      </c>
      <c r="B1337" s="223" t="s">
        <v>1664</v>
      </c>
      <c r="C1337" s="224"/>
      <c r="D1337" s="225"/>
      <c r="E1337" s="226"/>
    </row>
    <row r="1338" spans="1:5">
      <c r="A1338" s="224"/>
      <c r="B1338" s="227" t="s">
        <v>1665</v>
      </c>
      <c r="C1338" s="224" t="s">
        <v>44</v>
      </c>
      <c r="D1338" s="225">
        <v>7</v>
      </c>
      <c r="E1338" s="226"/>
    </row>
    <row r="1339" spans="1:5">
      <c r="A1339" s="224"/>
      <c r="B1339" s="227"/>
      <c r="C1339" s="224"/>
      <c r="D1339" s="225"/>
      <c r="E1339" s="226"/>
    </row>
    <row r="1340" spans="1:5">
      <c r="A1340" s="222">
        <v>4.38</v>
      </c>
      <c r="B1340" s="223" t="s">
        <v>1666</v>
      </c>
      <c r="C1340" s="224"/>
      <c r="D1340" s="225"/>
      <c r="E1340" s="226"/>
    </row>
    <row r="1341" spans="1:5">
      <c r="A1341" s="224"/>
      <c r="B1341" s="227" t="s">
        <v>1667</v>
      </c>
      <c r="C1341" s="224"/>
      <c r="D1341" s="225"/>
      <c r="E1341" s="226"/>
    </row>
    <row r="1342" spans="1:5">
      <c r="A1342" s="224"/>
      <c r="B1342" s="227" t="s">
        <v>1668</v>
      </c>
      <c r="C1342" s="224" t="s">
        <v>44</v>
      </c>
      <c r="D1342" s="225">
        <v>135</v>
      </c>
      <c r="E1342" s="226"/>
    </row>
    <row r="1343" spans="1:5">
      <c r="A1343" s="224"/>
      <c r="B1343" s="227" t="s">
        <v>1669</v>
      </c>
      <c r="C1343" s="224" t="s">
        <v>44</v>
      </c>
      <c r="D1343" s="225">
        <v>115</v>
      </c>
      <c r="E1343" s="226"/>
    </row>
    <row r="1344" spans="1:5">
      <c r="A1344" s="224"/>
      <c r="B1344" s="227" t="s">
        <v>1670</v>
      </c>
      <c r="C1344" s="224" t="s">
        <v>44</v>
      </c>
      <c r="D1344" s="225">
        <v>105</v>
      </c>
      <c r="E1344" s="226"/>
    </row>
    <row r="1345" spans="1:5">
      <c r="A1345" s="224"/>
      <c r="B1345" s="227" t="s">
        <v>1671</v>
      </c>
      <c r="C1345" s="224" t="s">
        <v>44</v>
      </c>
      <c r="D1345" s="225">
        <v>90</v>
      </c>
      <c r="E1345" s="226"/>
    </row>
    <row r="1346" spans="1:5">
      <c r="A1346" s="224"/>
      <c r="B1346" s="227" t="s">
        <v>1672</v>
      </c>
      <c r="C1346" s="224" t="s">
        <v>44</v>
      </c>
      <c r="D1346" s="225">
        <v>80</v>
      </c>
      <c r="E1346" s="226"/>
    </row>
    <row r="1347" spans="1:5">
      <c r="A1347" s="224"/>
      <c r="B1347" s="227" t="s">
        <v>1673</v>
      </c>
      <c r="C1347" s="224" t="s">
        <v>44</v>
      </c>
      <c r="D1347" s="225">
        <v>70</v>
      </c>
      <c r="E1347" s="226"/>
    </row>
    <row r="1348" spans="1:5">
      <c r="A1348" s="224"/>
      <c r="B1348" s="227" t="s">
        <v>1674</v>
      </c>
      <c r="C1348" s="224" t="s">
        <v>44</v>
      </c>
      <c r="D1348" s="225">
        <v>55</v>
      </c>
      <c r="E1348" s="226"/>
    </row>
    <row r="1349" spans="1:5">
      <c r="A1349" s="224"/>
      <c r="B1349" s="227" t="s">
        <v>1675</v>
      </c>
      <c r="C1349" s="224" t="s">
        <v>44</v>
      </c>
      <c r="D1349" s="225">
        <v>50</v>
      </c>
      <c r="E1349" s="226"/>
    </row>
    <row r="1350" spans="1:5">
      <c r="A1350" s="224"/>
      <c r="B1350" s="227" t="s">
        <v>1676</v>
      </c>
      <c r="C1350" s="224" t="s">
        <v>44</v>
      </c>
      <c r="D1350" s="225">
        <v>40</v>
      </c>
      <c r="E1350" s="226"/>
    </row>
    <row r="1351" spans="1:5">
      <c r="A1351" s="224"/>
      <c r="B1351" s="227" t="s">
        <v>1677</v>
      </c>
      <c r="C1351" s="224" t="s">
        <v>44</v>
      </c>
      <c r="D1351" s="225">
        <v>35</v>
      </c>
      <c r="E1351" s="226"/>
    </row>
    <row r="1352" spans="1:5">
      <c r="A1352" s="224"/>
      <c r="B1352" s="227" t="s">
        <v>1678</v>
      </c>
      <c r="C1352" s="224" t="s">
        <v>44</v>
      </c>
      <c r="D1352" s="225">
        <v>30</v>
      </c>
      <c r="E1352" s="226"/>
    </row>
    <row r="1353" spans="1:5">
      <c r="A1353" s="224"/>
      <c r="B1353" s="227" t="s">
        <v>1679</v>
      </c>
      <c r="C1353" s="224" t="s">
        <v>44</v>
      </c>
      <c r="D1353" s="225">
        <v>26</v>
      </c>
      <c r="E1353" s="226"/>
    </row>
    <row r="1354" spans="1:5">
      <c r="A1354" s="224"/>
      <c r="B1354" s="227"/>
      <c r="C1354" s="224"/>
      <c r="D1354" s="225"/>
      <c r="E1354" s="226"/>
    </row>
    <row r="1355" spans="1:5">
      <c r="A1355" s="222">
        <v>4.3899999999999997</v>
      </c>
      <c r="B1355" s="223" t="s">
        <v>1680</v>
      </c>
      <c r="C1355" s="224"/>
      <c r="D1355" s="225"/>
      <c r="E1355" s="226"/>
    </row>
    <row r="1356" spans="1:5">
      <c r="A1356" s="224"/>
      <c r="B1356" s="227" t="s">
        <v>1681</v>
      </c>
      <c r="C1356" s="224" t="s">
        <v>44</v>
      </c>
      <c r="D1356" s="225">
        <v>85</v>
      </c>
      <c r="E1356" s="226"/>
    </row>
    <row r="1357" spans="1:5">
      <c r="A1357" s="224"/>
      <c r="B1357" s="227" t="s">
        <v>1682</v>
      </c>
      <c r="C1357" s="224" t="s">
        <v>44</v>
      </c>
      <c r="D1357" s="225">
        <v>75</v>
      </c>
      <c r="E1357" s="226"/>
    </row>
    <row r="1358" spans="1:5">
      <c r="A1358" s="224"/>
      <c r="B1358" s="227" t="s">
        <v>1683</v>
      </c>
      <c r="C1358" s="224" t="s">
        <v>44</v>
      </c>
      <c r="D1358" s="225">
        <v>65</v>
      </c>
      <c r="E1358" s="226"/>
    </row>
    <row r="1359" spans="1:5">
      <c r="A1359" s="224"/>
      <c r="B1359" s="227" t="s">
        <v>1684</v>
      </c>
      <c r="C1359" s="224" t="s">
        <v>44</v>
      </c>
      <c r="D1359" s="225">
        <v>55</v>
      </c>
      <c r="E1359" s="226"/>
    </row>
    <row r="1360" spans="1:5">
      <c r="A1360" s="224"/>
      <c r="B1360" s="227" t="s">
        <v>1685</v>
      </c>
      <c r="C1360" s="224" t="s">
        <v>44</v>
      </c>
      <c r="D1360" s="225">
        <v>48</v>
      </c>
      <c r="E1360" s="226"/>
    </row>
    <row r="1361" spans="1:5">
      <c r="A1361" s="224"/>
      <c r="B1361" s="227" t="s">
        <v>1686</v>
      </c>
      <c r="C1361" s="224" t="s">
        <v>44</v>
      </c>
      <c r="D1361" s="225">
        <v>42</v>
      </c>
      <c r="E1361" s="226"/>
    </row>
    <row r="1362" spans="1:5">
      <c r="A1362" s="224"/>
      <c r="B1362" s="227" t="s">
        <v>1687</v>
      </c>
      <c r="C1362" s="224" t="s">
        <v>44</v>
      </c>
      <c r="D1362" s="225">
        <v>38</v>
      </c>
      <c r="E1362" s="226"/>
    </row>
    <row r="1363" spans="1:5">
      <c r="A1363" s="224"/>
      <c r="B1363" s="227" t="s">
        <v>1688</v>
      </c>
      <c r="C1363" s="224" t="s">
        <v>44</v>
      </c>
      <c r="D1363" s="225">
        <v>32</v>
      </c>
      <c r="E1363" s="226"/>
    </row>
    <row r="1364" spans="1:5">
      <c r="A1364" s="224"/>
      <c r="B1364" s="227" t="s">
        <v>1689</v>
      </c>
      <c r="C1364" s="224" t="s">
        <v>44</v>
      </c>
      <c r="D1364" s="225">
        <v>28</v>
      </c>
      <c r="E1364" s="226"/>
    </row>
    <row r="1365" spans="1:5">
      <c r="A1365" s="224"/>
      <c r="B1365" s="227" t="s">
        <v>1690</v>
      </c>
      <c r="C1365" s="224" t="s">
        <v>44</v>
      </c>
      <c r="D1365" s="225">
        <v>26</v>
      </c>
      <c r="E1365" s="226"/>
    </row>
    <row r="1366" spans="1:5">
      <c r="A1366" s="224"/>
      <c r="B1366" s="227"/>
      <c r="C1366" s="224"/>
      <c r="D1366" s="225"/>
      <c r="E1366" s="226"/>
    </row>
    <row r="1367" spans="1:5">
      <c r="A1367" s="222">
        <v>4.4000000000000004</v>
      </c>
      <c r="B1367" s="223" t="s">
        <v>1691</v>
      </c>
      <c r="C1367" s="224"/>
      <c r="D1367" s="225"/>
      <c r="E1367" s="226"/>
    </row>
    <row r="1368" spans="1:5">
      <c r="A1368" s="224"/>
      <c r="B1368" s="227" t="s">
        <v>1692</v>
      </c>
      <c r="C1368" s="224" t="s">
        <v>44</v>
      </c>
      <c r="D1368" s="225">
        <v>42</v>
      </c>
      <c r="E1368" s="226"/>
    </row>
    <row r="1369" spans="1:5">
      <c r="A1369" s="224"/>
      <c r="B1369" s="227" t="s">
        <v>1693</v>
      </c>
      <c r="C1369" s="224" t="s">
        <v>44</v>
      </c>
      <c r="D1369" s="225">
        <v>38</v>
      </c>
      <c r="E1369" s="226"/>
    </row>
    <row r="1370" spans="1:5">
      <c r="A1370" s="224"/>
      <c r="B1370" s="227" t="s">
        <v>1694</v>
      </c>
      <c r="C1370" s="224" t="s">
        <v>44</v>
      </c>
      <c r="D1370" s="225">
        <v>32</v>
      </c>
      <c r="E1370" s="226"/>
    </row>
    <row r="1371" spans="1:5">
      <c r="A1371" s="224"/>
      <c r="B1371" s="227" t="s">
        <v>1695</v>
      </c>
      <c r="C1371" s="224" t="s">
        <v>44</v>
      </c>
      <c r="D1371" s="225">
        <v>28</v>
      </c>
      <c r="E1371" s="226"/>
    </row>
    <row r="1372" spans="1:5">
      <c r="A1372" s="224"/>
      <c r="B1372" s="227" t="s">
        <v>1696</v>
      </c>
      <c r="C1372" s="224" t="s">
        <v>44</v>
      </c>
      <c r="D1372" s="225">
        <v>24</v>
      </c>
      <c r="E1372" s="226"/>
    </row>
    <row r="1373" spans="1:5">
      <c r="A1373" s="224"/>
      <c r="B1373" s="227" t="s">
        <v>1697</v>
      </c>
      <c r="C1373" s="224" t="s">
        <v>44</v>
      </c>
      <c r="D1373" s="225">
        <v>22</v>
      </c>
      <c r="E1373" s="226"/>
    </row>
    <row r="1374" spans="1:5">
      <c r="A1374" s="224"/>
      <c r="B1374" s="227"/>
      <c r="C1374" s="224"/>
      <c r="D1374" s="225"/>
      <c r="E1374" s="226"/>
    </row>
    <row r="1375" spans="1:5">
      <c r="A1375" s="222">
        <v>4.41</v>
      </c>
      <c r="B1375" s="223" t="s">
        <v>1698</v>
      </c>
      <c r="C1375" s="224"/>
      <c r="D1375" s="225"/>
      <c r="E1375" s="226"/>
    </row>
    <row r="1376" spans="1:5">
      <c r="A1376" s="224"/>
      <c r="B1376" s="227" t="s">
        <v>1699</v>
      </c>
      <c r="C1376" s="224" t="s">
        <v>44</v>
      </c>
      <c r="D1376" s="225">
        <v>38</v>
      </c>
      <c r="E1376" s="226"/>
    </row>
    <row r="1377" spans="1:5">
      <c r="A1377" s="224"/>
      <c r="B1377" s="227" t="s">
        <v>1700</v>
      </c>
      <c r="C1377" s="224" t="s">
        <v>44</v>
      </c>
      <c r="D1377" s="225">
        <v>32</v>
      </c>
      <c r="E1377" s="226"/>
    </row>
    <row r="1378" spans="1:5">
      <c r="A1378" s="224"/>
      <c r="B1378" s="227" t="s">
        <v>1701</v>
      </c>
      <c r="C1378" s="224" t="s">
        <v>44</v>
      </c>
      <c r="D1378" s="225">
        <v>28</v>
      </c>
      <c r="E1378" s="226"/>
    </row>
    <row r="1379" spans="1:5">
      <c r="A1379" s="224"/>
      <c r="B1379" s="227" t="s">
        <v>1702</v>
      </c>
      <c r="C1379" s="224" t="s">
        <v>44</v>
      </c>
      <c r="D1379" s="225">
        <v>24</v>
      </c>
      <c r="E1379" s="226"/>
    </row>
    <row r="1380" spans="1:5">
      <c r="A1380" s="224"/>
      <c r="B1380" s="227" t="s">
        <v>1703</v>
      </c>
      <c r="C1380" s="224" t="s">
        <v>44</v>
      </c>
      <c r="D1380" s="225">
        <v>22</v>
      </c>
      <c r="E1380" s="226"/>
    </row>
    <row r="1381" spans="1:5">
      <c r="A1381" s="224"/>
      <c r="B1381" s="227" t="s">
        <v>1704</v>
      </c>
      <c r="C1381" s="224" t="s">
        <v>44</v>
      </c>
      <c r="D1381" s="225">
        <v>20</v>
      </c>
      <c r="E1381" s="226"/>
    </row>
    <row r="1382" spans="1:5">
      <c r="A1382" s="224"/>
      <c r="B1382" s="227" t="s">
        <v>1705</v>
      </c>
      <c r="C1382" s="224" t="s">
        <v>44</v>
      </c>
      <c r="D1382" s="225">
        <v>16</v>
      </c>
      <c r="E1382" s="226"/>
    </row>
    <row r="1383" spans="1:5">
      <c r="A1383" s="224"/>
      <c r="B1383" s="227" t="s">
        <v>1706</v>
      </c>
      <c r="C1383" s="224" t="s">
        <v>44</v>
      </c>
      <c r="D1383" s="225">
        <v>15</v>
      </c>
      <c r="E1383" s="226"/>
    </row>
    <row r="1384" spans="1:5">
      <c r="A1384" s="224"/>
      <c r="B1384" s="227" t="s">
        <v>1707</v>
      </c>
      <c r="C1384" s="224" t="s">
        <v>44</v>
      </c>
      <c r="D1384" s="225">
        <v>14</v>
      </c>
      <c r="E1384" s="226"/>
    </row>
    <row r="1385" spans="1:5">
      <c r="A1385" s="224"/>
      <c r="B1385" s="227" t="s">
        <v>1708</v>
      </c>
      <c r="C1385" s="224" t="s">
        <v>44</v>
      </c>
      <c r="D1385" s="225">
        <v>13</v>
      </c>
      <c r="E1385" s="226"/>
    </row>
    <row r="1386" spans="1:5">
      <c r="A1386" s="224"/>
      <c r="B1386" s="227"/>
      <c r="C1386" s="224"/>
      <c r="D1386" s="225"/>
      <c r="E1386" s="226"/>
    </row>
    <row r="1387" spans="1:5">
      <c r="A1387" s="222">
        <v>4.42</v>
      </c>
      <c r="B1387" s="223" t="s">
        <v>1709</v>
      </c>
      <c r="C1387" s="224"/>
      <c r="D1387" s="225"/>
      <c r="E1387" s="226"/>
    </row>
    <row r="1388" spans="1:5">
      <c r="A1388" s="224"/>
      <c r="B1388" s="227" t="s">
        <v>1710</v>
      </c>
      <c r="C1388" s="224" t="s">
        <v>44</v>
      </c>
      <c r="D1388" s="225">
        <v>24</v>
      </c>
      <c r="E1388" s="226"/>
    </row>
    <row r="1389" spans="1:5">
      <c r="A1389" s="224"/>
      <c r="B1389" s="227" t="s">
        <v>1711</v>
      </c>
      <c r="C1389" s="224" t="s">
        <v>44</v>
      </c>
      <c r="D1389" s="225">
        <v>22</v>
      </c>
      <c r="E1389" s="226"/>
    </row>
    <row r="1390" spans="1:5">
      <c r="A1390" s="224"/>
      <c r="B1390" s="227" t="s">
        <v>1712</v>
      </c>
      <c r="C1390" s="224" t="s">
        <v>44</v>
      </c>
      <c r="D1390" s="225">
        <v>20</v>
      </c>
      <c r="E1390" s="226"/>
    </row>
    <row r="1391" spans="1:5">
      <c r="A1391" s="224"/>
      <c r="B1391" s="227" t="s">
        <v>1713</v>
      </c>
      <c r="C1391" s="224" t="s">
        <v>44</v>
      </c>
      <c r="D1391" s="225">
        <v>16</v>
      </c>
      <c r="E1391" s="226"/>
    </row>
    <row r="1392" spans="1:5">
      <c r="A1392" s="224"/>
      <c r="B1392" s="227" t="s">
        <v>1714</v>
      </c>
      <c r="C1392" s="224" t="s">
        <v>44</v>
      </c>
      <c r="D1392" s="225">
        <v>15</v>
      </c>
      <c r="E1392" s="226"/>
    </row>
    <row r="1393" spans="1:5">
      <c r="A1393" s="224"/>
      <c r="B1393" s="227" t="s">
        <v>1715</v>
      </c>
      <c r="C1393" s="224" t="s">
        <v>44</v>
      </c>
      <c r="D1393" s="225">
        <v>13</v>
      </c>
      <c r="E1393" s="226"/>
    </row>
    <row r="1394" spans="1:5">
      <c r="A1394" s="224"/>
      <c r="B1394" s="227" t="s">
        <v>1716</v>
      </c>
      <c r="C1394" s="224" t="s">
        <v>44</v>
      </c>
      <c r="D1394" s="225">
        <v>12</v>
      </c>
      <c r="E1394" s="226"/>
    </row>
    <row r="1395" spans="1:5">
      <c r="A1395" s="224"/>
      <c r="B1395" s="227" t="s">
        <v>1717</v>
      </c>
      <c r="C1395" s="224" t="s">
        <v>44</v>
      </c>
      <c r="D1395" s="225">
        <v>11</v>
      </c>
      <c r="E1395" s="226"/>
    </row>
    <row r="1396" spans="1:5">
      <c r="A1396" s="224"/>
      <c r="B1396" s="227"/>
      <c r="C1396" s="224"/>
      <c r="D1396" s="225"/>
      <c r="E1396" s="226"/>
    </row>
    <row r="1397" spans="1:5">
      <c r="A1397" s="222">
        <v>4.43</v>
      </c>
      <c r="B1397" s="223" t="s">
        <v>1718</v>
      </c>
      <c r="C1397" s="224"/>
      <c r="D1397" s="225"/>
      <c r="E1397" s="226"/>
    </row>
    <row r="1398" spans="1:5">
      <c r="A1398" s="224"/>
      <c r="B1398" s="227" t="s">
        <v>1719</v>
      </c>
      <c r="C1398" s="224" t="s">
        <v>44</v>
      </c>
      <c r="D1398" s="225">
        <v>35</v>
      </c>
      <c r="E1398" s="226"/>
    </row>
    <row r="1399" spans="1:5">
      <c r="A1399" s="224"/>
      <c r="B1399" s="227" t="s">
        <v>1720</v>
      </c>
      <c r="C1399" s="224" t="s">
        <v>44</v>
      </c>
      <c r="D1399" s="225">
        <v>29</v>
      </c>
      <c r="E1399" s="226"/>
    </row>
    <row r="1400" spans="1:5">
      <c r="A1400" s="224"/>
      <c r="B1400" s="227" t="s">
        <v>1721</v>
      </c>
      <c r="C1400" s="224" t="s">
        <v>44</v>
      </c>
      <c r="D1400" s="225">
        <v>25</v>
      </c>
      <c r="E1400" s="226"/>
    </row>
    <row r="1401" spans="1:5">
      <c r="A1401" s="224"/>
      <c r="B1401" s="227" t="s">
        <v>1722</v>
      </c>
      <c r="C1401" s="224" t="s">
        <v>44</v>
      </c>
      <c r="D1401" s="225">
        <v>23</v>
      </c>
      <c r="E1401" s="226"/>
    </row>
    <row r="1402" spans="1:5">
      <c r="A1402" s="224"/>
      <c r="B1402" s="227" t="s">
        <v>1723</v>
      </c>
      <c r="C1402" s="224" t="s">
        <v>44</v>
      </c>
      <c r="D1402" s="225">
        <v>20</v>
      </c>
      <c r="E1402" s="226"/>
    </row>
    <row r="1403" spans="1:5">
      <c r="A1403" s="224"/>
      <c r="B1403" s="227" t="s">
        <v>1724</v>
      </c>
      <c r="C1403" s="224" t="s">
        <v>44</v>
      </c>
      <c r="D1403" s="225">
        <v>14</v>
      </c>
      <c r="E1403" s="226"/>
    </row>
    <row r="1404" spans="1:5">
      <c r="A1404" s="224"/>
      <c r="B1404" s="227"/>
      <c r="C1404" s="224"/>
      <c r="D1404" s="225"/>
      <c r="E1404" s="226"/>
    </row>
    <row r="1405" spans="1:5">
      <c r="A1405" s="222">
        <v>4.4400000000000004</v>
      </c>
      <c r="B1405" s="223" t="s">
        <v>1725</v>
      </c>
      <c r="C1405" s="224"/>
      <c r="D1405" s="225"/>
      <c r="E1405" s="226"/>
    </row>
    <row r="1406" spans="1:5">
      <c r="A1406" s="224"/>
      <c r="B1406" s="227" t="s">
        <v>1726</v>
      </c>
      <c r="C1406" s="224" t="s">
        <v>44</v>
      </c>
      <c r="D1406" s="225">
        <v>48</v>
      </c>
      <c r="E1406" s="226"/>
    </row>
    <row r="1407" spans="1:5">
      <c r="A1407" s="224"/>
      <c r="B1407" s="227" t="s">
        <v>1727</v>
      </c>
      <c r="C1407" s="224" t="s">
        <v>44</v>
      </c>
      <c r="D1407" s="225">
        <v>42</v>
      </c>
      <c r="E1407" s="226"/>
    </row>
    <row r="1408" spans="1:5">
      <c r="A1408" s="224"/>
      <c r="B1408" s="227" t="s">
        <v>1728</v>
      </c>
      <c r="C1408" s="224" t="s">
        <v>44</v>
      </c>
      <c r="D1408" s="225">
        <v>32</v>
      </c>
      <c r="E1408" s="226"/>
    </row>
    <row r="1409" spans="1:5">
      <c r="A1409" s="224"/>
      <c r="B1409" s="227" t="s">
        <v>1729</v>
      </c>
      <c r="C1409" s="224" t="s">
        <v>44</v>
      </c>
      <c r="D1409" s="225">
        <v>35</v>
      </c>
      <c r="E1409" s="226"/>
    </row>
    <row r="1410" spans="1:5">
      <c r="A1410" s="224"/>
      <c r="B1410" s="227" t="s">
        <v>1730</v>
      </c>
      <c r="C1410" s="224" t="s">
        <v>44</v>
      </c>
      <c r="D1410" s="225">
        <v>30</v>
      </c>
      <c r="E1410" s="226"/>
    </row>
    <row r="1411" spans="1:5">
      <c r="A1411" s="224"/>
      <c r="B1411" s="227" t="s">
        <v>1731</v>
      </c>
      <c r="C1411" s="224" t="s">
        <v>44</v>
      </c>
      <c r="D1411" s="225">
        <v>27</v>
      </c>
      <c r="E1411" s="226"/>
    </row>
    <row r="1412" spans="1:5">
      <c r="A1412" s="224"/>
      <c r="B1412" s="227" t="s">
        <v>1732</v>
      </c>
      <c r="C1412" s="224" t="s">
        <v>44</v>
      </c>
      <c r="D1412" s="225">
        <v>25</v>
      </c>
      <c r="E1412" s="226"/>
    </row>
    <row r="1413" spans="1:5">
      <c r="A1413" s="224"/>
      <c r="B1413" s="227" t="s">
        <v>1733</v>
      </c>
      <c r="C1413" s="224" t="s">
        <v>44</v>
      </c>
      <c r="D1413" s="225">
        <v>23</v>
      </c>
      <c r="E1413" s="226"/>
    </row>
    <row r="1414" spans="1:5">
      <c r="A1414" s="224"/>
      <c r="B1414" s="227" t="s">
        <v>1734</v>
      </c>
      <c r="C1414" s="224" t="s">
        <v>44</v>
      </c>
      <c r="D1414" s="225">
        <v>20</v>
      </c>
      <c r="E1414" s="226"/>
    </row>
    <row r="1415" spans="1:5">
      <c r="A1415" s="224"/>
      <c r="B1415" s="227"/>
      <c r="C1415" s="224"/>
      <c r="D1415" s="225"/>
      <c r="E1415" s="226"/>
    </row>
    <row r="1416" spans="1:5">
      <c r="A1416" s="222">
        <v>4.45</v>
      </c>
      <c r="B1416" s="223" t="s">
        <v>1735</v>
      </c>
      <c r="C1416" s="224"/>
      <c r="D1416" s="225"/>
      <c r="E1416" s="226"/>
    </row>
    <row r="1417" spans="1:5">
      <c r="A1417" s="224"/>
      <c r="B1417" s="227" t="s">
        <v>1736</v>
      </c>
      <c r="C1417" s="224" t="s">
        <v>44</v>
      </c>
      <c r="D1417" s="225">
        <v>42</v>
      </c>
      <c r="E1417" s="226"/>
    </row>
    <row r="1418" spans="1:5">
      <c r="A1418" s="224"/>
      <c r="B1418" s="227" t="s">
        <v>1737</v>
      </c>
      <c r="C1418" s="224" t="s">
        <v>44</v>
      </c>
      <c r="D1418" s="225">
        <v>36</v>
      </c>
      <c r="E1418" s="226"/>
    </row>
    <row r="1419" spans="1:5">
      <c r="A1419" s="224"/>
      <c r="B1419" s="227" t="s">
        <v>1738</v>
      </c>
      <c r="C1419" s="224" t="s">
        <v>44</v>
      </c>
      <c r="D1419" s="225">
        <v>34</v>
      </c>
      <c r="E1419" s="226"/>
    </row>
    <row r="1420" spans="1:5">
      <c r="A1420" s="224"/>
      <c r="B1420" s="227" t="s">
        <v>1739</v>
      </c>
      <c r="C1420" s="224" t="s">
        <v>44</v>
      </c>
      <c r="D1420" s="225">
        <v>30</v>
      </c>
      <c r="E1420" s="226"/>
    </row>
    <row r="1421" spans="1:5">
      <c r="A1421" s="224"/>
      <c r="B1421" s="227" t="s">
        <v>1740</v>
      </c>
      <c r="C1421" s="224" t="s">
        <v>44</v>
      </c>
      <c r="D1421" s="225">
        <v>27</v>
      </c>
      <c r="E1421" s="226"/>
    </row>
    <row r="1422" spans="1:5">
      <c r="A1422" s="224"/>
      <c r="B1422" s="227" t="s">
        <v>1741</v>
      </c>
      <c r="C1422" s="224" t="s">
        <v>44</v>
      </c>
      <c r="D1422" s="225">
        <v>25</v>
      </c>
      <c r="E1422" s="226"/>
    </row>
    <row r="1423" spans="1:5">
      <c r="A1423" s="224"/>
      <c r="B1423" s="227" t="s">
        <v>1742</v>
      </c>
      <c r="C1423" s="224" t="s">
        <v>44</v>
      </c>
      <c r="D1423" s="225">
        <v>22</v>
      </c>
      <c r="E1423" s="226"/>
    </row>
    <row r="1424" spans="1:5">
      <c r="A1424" s="224"/>
      <c r="B1424" s="227" t="s">
        <v>1743</v>
      </c>
      <c r="C1424" s="224" t="s">
        <v>44</v>
      </c>
      <c r="D1424" s="225">
        <v>20</v>
      </c>
      <c r="E1424" s="226"/>
    </row>
    <row r="1425" spans="1:5">
      <c r="A1425" s="224"/>
      <c r="B1425" s="227" t="s">
        <v>1744</v>
      </c>
      <c r="C1425" s="224" t="s">
        <v>44</v>
      </c>
      <c r="D1425" s="225">
        <v>19</v>
      </c>
      <c r="E1425" s="226"/>
    </row>
    <row r="1426" spans="1:5">
      <c r="A1426" s="224"/>
      <c r="B1426" s="227" t="s">
        <v>1745</v>
      </c>
      <c r="C1426" s="224" t="s">
        <v>44</v>
      </c>
      <c r="D1426" s="225">
        <v>18</v>
      </c>
      <c r="E1426" s="226"/>
    </row>
    <row r="1427" spans="1:5">
      <c r="A1427" s="224"/>
      <c r="B1427" s="227"/>
      <c r="C1427" s="224"/>
      <c r="D1427" s="225"/>
      <c r="E1427" s="226"/>
    </row>
    <row r="1428" spans="1:5">
      <c r="A1428" s="222">
        <v>4.46</v>
      </c>
      <c r="B1428" s="223" t="s">
        <v>1746</v>
      </c>
      <c r="C1428" s="224"/>
      <c r="D1428" s="225"/>
      <c r="E1428" s="226"/>
    </row>
    <row r="1429" spans="1:5">
      <c r="A1429" s="224"/>
      <c r="B1429" s="227" t="s">
        <v>1747</v>
      </c>
      <c r="C1429" s="224" t="s">
        <v>44</v>
      </c>
      <c r="D1429" s="225">
        <v>42</v>
      </c>
      <c r="E1429" s="226"/>
    </row>
    <row r="1430" spans="1:5">
      <c r="A1430" s="224"/>
      <c r="B1430" s="227" t="s">
        <v>1748</v>
      </c>
      <c r="C1430" s="224" t="s">
        <v>44</v>
      </c>
      <c r="D1430" s="225">
        <v>36</v>
      </c>
      <c r="E1430" s="226"/>
    </row>
    <row r="1431" spans="1:5">
      <c r="A1431" s="224"/>
      <c r="B1431" s="227" t="s">
        <v>1749</v>
      </c>
      <c r="C1431" s="224" t="s">
        <v>44</v>
      </c>
      <c r="D1431" s="225">
        <v>34</v>
      </c>
      <c r="E1431" s="226"/>
    </row>
    <row r="1432" spans="1:5">
      <c r="A1432" s="224"/>
      <c r="B1432" s="227" t="s">
        <v>1750</v>
      </c>
      <c r="C1432" s="224" t="s">
        <v>44</v>
      </c>
      <c r="D1432" s="225">
        <v>30</v>
      </c>
      <c r="E1432" s="226"/>
    </row>
    <row r="1433" spans="1:5">
      <c r="A1433" s="224"/>
      <c r="B1433" s="227" t="s">
        <v>1751</v>
      </c>
      <c r="C1433" s="224" t="s">
        <v>44</v>
      </c>
      <c r="D1433" s="225">
        <v>27</v>
      </c>
      <c r="E1433" s="226"/>
    </row>
    <row r="1434" spans="1:5">
      <c r="A1434" s="224"/>
      <c r="B1434" s="227" t="s">
        <v>1752</v>
      </c>
      <c r="C1434" s="224" t="s">
        <v>44</v>
      </c>
      <c r="D1434" s="225">
        <v>25</v>
      </c>
      <c r="E1434" s="226"/>
    </row>
    <row r="1435" spans="1:5">
      <c r="A1435" s="224"/>
      <c r="B1435" s="227" t="s">
        <v>1753</v>
      </c>
      <c r="C1435" s="224" t="s">
        <v>44</v>
      </c>
      <c r="D1435" s="225">
        <v>22</v>
      </c>
      <c r="E1435" s="226"/>
    </row>
    <row r="1436" spans="1:5">
      <c r="A1436" s="224"/>
      <c r="B1436" s="227" t="s">
        <v>1754</v>
      </c>
      <c r="C1436" s="224" t="s">
        <v>44</v>
      </c>
      <c r="D1436" s="225">
        <v>20</v>
      </c>
      <c r="E1436" s="226"/>
    </row>
    <row r="1437" spans="1:5">
      <c r="A1437" s="224"/>
      <c r="B1437" s="227"/>
      <c r="C1437" s="224"/>
      <c r="D1437" s="225"/>
      <c r="E1437" s="226"/>
    </row>
    <row r="1438" spans="1:5">
      <c r="A1438" s="222">
        <v>4.47</v>
      </c>
      <c r="B1438" s="223" t="s">
        <v>1755</v>
      </c>
      <c r="C1438" s="224"/>
      <c r="D1438" s="225"/>
      <c r="E1438" s="226"/>
    </row>
    <row r="1439" spans="1:5">
      <c r="A1439" s="224"/>
      <c r="B1439" s="227" t="s">
        <v>1756</v>
      </c>
      <c r="C1439" s="224" t="s">
        <v>44</v>
      </c>
      <c r="D1439" s="225">
        <v>145</v>
      </c>
      <c r="E1439" s="226"/>
    </row>
    <row r="1440" spans="1:5">
      <c r="A1440" s="224"/>
      <c r="B1440" s="227" t="s">
        <v>1757</v>
      </c>
      <c r="C1440" s="224" t="s">
        <v>44</v>
      </c>
      <c r="D1440" s="225">
        <v>132</v>
      </c>
      <c r="E1440" s="226"/>
    </row>
    <row r="1441" spans="1:5">
      <c r="A1441" s="224"/>
      <c r="B1441" s="227" t="s">
        <v>1758</v>
      </c>
      <c r="C1441" s="224" t="s">
        <v>44</v>
      </c>
      <c r="D1441" s="225">
        <v>125</v>
      </c>
      <c r="E1441" s="226"/>
    </row>
    <row r="1442" spans="1:5">
      <c r="A1442" s="224"/>
      <c r="B1442" s="227" t="s">
        <v>1759</v>
      </c>
      <c r="C1442" s="224" t="s">
        <v>44</v>
      </c>
      <c r="D1442" s="225">
        <v>120</v>
      </c>
      <c r="E1442" s="226"/>
    </row>
    <row r="1443" spans="1:5">
      <c r="A1443" s="224"/>
      <c r="B1443" s="227" t="s">
        <v>1760</v>
      </c>
      <c r="C1443" s="224" t="s">
        <v>44</v>
      </c>
      <c r="D1443" s="225">
        <v>115</v>
      </c>
      <c r="E1443" s="226"/>
    </row>
    <row r="1444" spans="1:5">
      <c r="A1444" s="224"/>
      <c r="B1444" s="227" t="s">
        <v>1761</v>
      </c>
      <c r="C1444" s="224" t="s">
        <v>44</v>
      </c>
      <c r="D1444" s="225">
        <v>110</v>
      </c>
      <c r="E1444" s="226"/>
    </row>
    <row r="1445" spans="1:5">
      <c r="A1445" s="224"/>
      <c r="B1445" s="227" t="s">
        <v>1762</v>
      </c>
      <c r="C1445" s="224" t="s">
        <v>44</v>
      </c>
      <c r="D1445" s="225">
        <v>100</v>
      </c>
      <c r="E1445" s="226"/>
    </row>
    <row r="1446" spans="1:5">
      <c r="A1446" s="224"/>
      <c r="B1446" s="227" t="s">
        <v>1763</v>
      </c>
      <c r="C1446" s="224" t="s">
        <v>44</v>
      </c>
      <c r="D1446" s="225">
        <v>95</v>
      </c>
      <c r="E1446" s="226"/>
    </row>
    <row r="1447" spans="1:5">
      <c r="A1447" s="224"/>
      <c r="B1447" s="227" t="s">
        <v>1764</v>
      </c>
      <c r="C1447" s="224" t="s">
        <v>44</v>
      </c>
      <c r="D1447" s="225">
        <v>90</v>
      </c>
      <c r="E1447" s="226"/>
    </row>
    <row r="1448" spans="1:5">
      <c r="A1448" s="224"/>
      <c r="B1448" s="227" t="s">
        <v>1765</v>
      </c>
      <c r="C1448" s="224" t="s">
        <v>44</v>
      </c>
      <c r="D1448" s="225">
        <v>80</v>
      </c>
      <c r="E1448" s="226"/>
    </row>
    <row r="1449" spans="1:5">
      <c r="A1449" s="224"/>
      <c r="B1449" s="227" t="s">
        <v>1766</v>
      </c>
      <c r="C1449" s="224" t="s">
        <v>44</v>
      </c>
      <c r="D1449" s="225">
        <v>75</v>
      </c>
      <c r="E1449" s="226"/>
    </row>
    <row r="1450" spans="1:5">
      <c r="A1450" s="224"/>
      <c r="B1450" s="227" t="s">
        <v>1767</v>
      </c>
      <c r="C1450" s="224" t="s">
        <v>44</v>
      </c>
      <c r="D1450" s="225">
        <v>65</v>
      </c>
      <c r="E1450" s="226"/>
    </row>
    <row r="1451" spans="1:5">
      <c r="A1451" s="224"/>
      <c r="B1451" s="227" t="s">
        <v>1768</v>
      </c>
      <c r="C1451" s="224" t="s">
        <v>44</v>
      </c>
      <c r="D1451" s="225">
        <v>60</v>
      </c>
      <c r="E1451" s="226"/>
    </row>
    <row r="1452" spans="1:5">
      <c r="A1452" s="224"/>
      <c r="B1452" s="227" t="s">
        <v>1769</v>
      </c>
      <c r="C1452" s="224" t="s">
        <v>44</v>
      </c>
      <c r="D1452" s="225">
        <v>55</v>
      </c>
      <c r="E1452" s="226"/>
    </row>
    <row r="1453" spans="1:5">
      <c r="A1453" s="224"/>
      <c r="B1453" s="227" t="s">
        <v>1770</v>
      </c>
      <c r="C1453" s="224" t="s">
        <v>44</v>
      </c>
      <c r="D1453" s="225">
        <v>45</v>
      </c>
      <c r="E1453" s="226"/>
    </row>
    <row r="1454" spans="1:5">
      <c r="A1454" s="224"/>
      <c r="B1454" s="227" t="s">
        <v>1771</v>
      </c>
      <c r="C1454" s="224" t="s">
        <v>44</v>
      </c>
      <c r="D1454" s="225">
        <v>40</v>
      </c>
      <c r="E1454" s="226"/>
    </row>
    <row r="1455" spans="1:5">
      <c r="A1455" s="224"/>
      <c r="B1455" s="227" t="s">
        <v>1772</v>
      </c>
      <c r="C1455" s="224" t="s">
        <v>44</v>
      </c>
      <c r="D1455" s="225">
        <v>35</v>
      </c>
      <c r="E1455" s="226"/>
    </row>
    <row r="1456" spans="1:5">
      <c r="A1456" s="224"/>
      <c r="B1456" s="227" t="s">
        <v>1773</v>
      </c>
      <c r="C1456" s="224" t="s">
        <v>44</v>
      </c>
      <c r="D1456" s="225">
        <v>30</v>
      </c>
      <c r="E1456" s="226"/>
    </row>
    <row r="1457" spans="1:5">
      <c r="A1457" s="224"/>
      <c r="B1457" s="227"/>
      <c r="C1457" s="224"/>
      <c r="D1457" s="225"/>
      <c r="E1457" s="226"/>
    </row>
    <row r="1458" spans="1:5">
      <c r="A1458" s="222">
        <v>4.4800000000000004</v>
      </c>
      <c r="B1458" s="223" t="s">
        <v>1774</v>
      </c>
      <c r="C1458" s="224"/>
      <c r="D1458" s="225"/>
      <c r="E1458" s="226"/>
    </row>
    <row r="1459" spans="1:5">
      <c r="A1459" s="224"/>
      <c r="B1459" s="227" t="s">
        <v>1775</v>
      </c>
      <c r="C1459" s="224" t="s">
        <v>44</v>
      </c>
      <c r="D1459" s="225">
        <v>145</v>
      </c>
      <c r="E1459" s="226"/>
    </row>
    <row r="1460" spans="1:5">
      <c r="A1460" s="224"/>
      <c r="B1460" s="227" t="s">
        <v>1776</v>
      </c>
      <c r="C1460" s="224" t="s">
        <v>44</v>
      </c>
      <c r="D1460" s="225">
        <v>135</v>
      </c>
      <c r="E1460" s="226"/>
    </row>
    <row r="1461" spans="1:5">
      <c r="A1461" s="224"/>
      <c r="B1461" s="227" t="s">
        <v>1777</v>
      </c>
      <c r="C1461" s="224" t="s">
        <v>44</v>
      </c>
      <c r="D1461" s="225">
        <v>125</v>
      </c>
      <c r="E1461" s="226"/>
    </row>
    <row r="1462" spans="1:5">
      <c r="A1462" s="224"/>
      <c r="B1462" s="227" t="s">
        <v>1778</v>
      </c>
      <c r="C1462" s="224" t="s">
        <v>44</v>
      </c>
      <c r="D1462" s="225">
        <v>120</v>
      </c>
      <c r="E1462" s="226"/>
    </row>
    <row r="1463" spans="1:5">
      <c r="A1463" s="224"/>
      <c r="B1463" s="227" t="s">
        <v>1779</v>
      </c>
      <c r="C1463" s="224" t="s">
        <v>44</v>
      </c>
      <c r="D1463" s="225">
        <v>115</v>
      </c>
      <c r="E1463" s="226"/>
    </row>
    <row r="1464" spans="1:5">
      <c r="A1464" s="224"/>
      <c r="B1464" s="227" t="s">
        <v>1780</v>
      </c>
      <c r="C1464" s="224" t="s">
        <v>44</v>
      </c>
      <c r="D1464" s="225">
        <v>110</v>
      </c>
      <c r="E1464" s="226"/>
    </row>
    <row r="1465" spans="1:5">
      <c r="A1465" s="224"/>
      <c r="B1465" s="227" t="s">
        <v>1781</v>
      </c>
      <c r="C1465" s="224" t="s">
        <v>44</v>
      </c>
      <c r="D1465" s="225">
        <v>100</v>
      </c>
      <c r="E1465" s="226"/>
    </row>
    <row r="1466" spans="1:5">
      <c r="A1466" s="224"/>
      <c r="B1466" s="227" t="s">
        <v>1782</v>
      </c>
      <c r="C1466" s="224" t="s">
        <v>44</v>
      </c>
      <c r="D1466" s="225">
        <v>95</v>
      </c>
      <c r="E1466" s="226"/>
    </row>
    <row r="1467" spans="1:5">
      <c r="A1467" s="224"/>
      <c r="B1467" s="227" t="s">
        <v>1783</v>
      </c>
      <c r="C1467" s="224" t="s">
        <v>44</v>
      </c>
      <c r="D1467" s="225">
        <v>85</v>
      </c>
      <c r="E1467" s="226"/>
    </row>
    <row r="1468" spans="1:5">
      <c r="A1468" s="224"/>
      <c r="B1468" s="227" t="s">
        <v>1784</v>
      </c>
      <c r="C1468" s="224" t="s">
        <v>44</v>
      </c>
      <c r="D1468" s="225">
        <v>80</v>
      </c>
      <c r="E1468" s="226"/>
    </row>
    <row r="1469" spans="1:5">
      <c r="A1469" s="224"/>
      <c r="B1469" s="227" t="s">
        <v>1785</v>
      </c>
      <c r="C1469" s="224" t="s">
        <v>44</v>
      </c>
      <c r="D1469" s="225">
        <v>75</v>
      </c>
      <c r="E1469" s="226"/>
    </row>
    <row r="1470" spans="1:5">
      <c r="A1470" s="224"/>
      <c r="B1470" s="227" t="s">
        <v>1786</v>
      </c>
      <c r="C1470" s="224" t="s">
        <v>44</v>
      </c>
      <c r="D1470" s="225">
        <v>70</v>
      </c>
      <c r="E1470" s="226"/>
    </row>
    <row r="1471" spans="1:5">
      <c r="A1471" s="224"/>
      <c r="B1471" s="227" t="s">
        <v>1787</v>
      </c>
      <c r="C1471" s="224" t="s">
        <v>44</v>
      </c>
      <c r="D1471" s="225">
        <v>60</v>
      </c>
      <c r="E1471" s="226"/>
    </row>
    <row r="1472" spans="1:5">
      <c r="A1472" s="224"/>
      <c r="B1472" s="227" t="s">
        <v>1788</v>
      </c>
      <c r="C1472" s="224" t="s">
        <v>44</v>
      </c>
      <c r="D1472" s="225">
        <v>55</v>
      </c>
      <c r="E1472" s="226"/>
    </row>
    <row r="1473" spans="1:5">
      <c r="A1473" s="224"/>
      <c r="B1473" s="227" t="s">
        <v>1789</v>
      </c>
      <c r="C1473" s="224" t="s">
        <v>44</v>
      </c>
      <c r="D1473" s="225">
        <v>45</v>
      </c>
      <c r="E1473" s="226"/>
    </row>
    <row r="1474" spans="1:5">
      <c r="A1474" s="224"/>
      <c r="B1474" s="227" t="s">
        <v>1790</v>
      </c>
      <c r="C1474" s="224" t="s">
        <v>44</v>
      </c>
      <c r="D1474" s="225">
        <v>40</v>
      </c>
      <c r="E1474" s="226"/>
    </row>
    <row r="1475" spans="1:5">
      <c r="A1475" s="224"/>
      <c r="B1475" s="227" t="s">
        <v>1791</v>
      </c>
      <c r="C1475" s="224" t="s">
        <v>44</v>
      </c>
      <c r="D1475" s="225">
        <v>35</v>
      </c>
      <c r="E1475" s="226"/>
    </row>
    <row r="1476" spans="1:5">
      <c r="A1476" s="224"/>
      <c r="B1476" s="227" t="s">
        <v>1792</v>
      </c>
      <c r="C1476" s="224" t="s">
        <v>44</v>
      </c>
      <c r="D1476" s="225">
        <v>30</v>
      </c>
      <c r="E1476" s="226"/>
    </row>
    <row r="1477" spans="1:5">
      <c r="A1477" s="224"/>
      <c r="B1477" s="227"/>
      <c r="C1477" s="224"/>
      <c r="D1477" s="225"/>
      <c r="E1477" s="226"/>
    </row>
    <row r="1478" spans="1:5">
      <c r="A1478" s="222">
        <v>4.49</v>
      </c>
      <c r="B1478" s="223" t="s">
        <v>1793</v>
      </c>
      <c r="C1478" s="224"/>
      <c r="D1478" s="225"/>
      <c r="E1478" s="226"/>
    </row>
    <row r="1479" spans="1:5">
      <c r="A1479" s="224"/>
      <c r="B1479" s="227" t="s">
        <v>1794</v>
      </c>
      <c r="C1479" s="224" t="s">
        <v>44</v>
      </c>
      <c r="D1479" s="225">
        <v>135</v>
      </c>
      <c r="E1479" s="226"/>
    </row>
    <row r="1480" spans="1:5">
      <c r="A1480" s="224"/>
      <c r="B1480" s="227" t="s">
        <v>1795</v>
      </c>
      <c r="C1480" s="224" t="s">
        <v>44</v>
      </c>
      <c r="D1480" s="225">
        <v>120</v>
      </c>
      <c r="E1480" s="226"/>
    </row>
    <row r="1481" spans="1:5">
      <c r="A1481" s="224"/>
      <c r="B1481" s="227" t="s">
        <v>1796</v>
      </c>
      <c r="C1481" s="224" t="s">
        <v>44</v>
      </c>
      <c r="D1481" s="225">
        <v>110</v>
      </c>
      <c r="E1481" s="226"/>
    </row>
    <row r="1482" spans="1:5">
      <c r="A1482" s="224"/>
      <c r="B1482" s="227" t="s">
        <v>1797</v>
      </c>
      <c r="C1482" s="224" t="s">
        <v>44</v>
      </c>
      <c r="D1482" s="225">
        <v>80</v>
      </c>
      <c r="E1482" s="226"/>
    </row>
    <row r="1483" spans="1:5">
      <c r="A1483" s="224"/>
      <c r="B1483" s="227" t="s">
        <v>1798</v>
      </c>
      <c r="C1483" s="224" t="s">
        <v>44</v>
      </c>
      <c r="D1483" s="225">
        <v>70</v>
      </c>
      <c r="E1483" s="226"/>
    </row>
    <row r="1484" spans="1:5">
      <c r="A1484" s="224"/>
      <c r="B1484" s="227" t="s">
        <v>1799</v>
      </c>
      <c r="C1484" s="224" t="s">
        <v>44</v>
      </c>
      <c r="D1484" s="225">
        <v>55</v>
      </c>
      <c r="E1484" s="226"/>
    </row>
    <row r="1485" spans="1:5">
      <c r="A1485" s="224"/>
      <c r="B1485" s="227" t="s">
        <v>1800</v>
      </c>
      <c r="C1485" s="224" t="s">
        <v>44</v>
      </c>
      <c r="D1485" s="225">
        <v>45</v>
      </c>
      <c r="E1485" s="226"/>
    </row>
    <row r="1486" spans="1:5">
      <c r="A1486" s="224"/>
      <c r="B1486" s="227" t="s">
        <v>1801</v>
      </c>
      <c r="C1486" s="224" t="s">
        <v>44</v>
      </c>
      <c r="D1486" s="225">
        <v>40</v>
      </c>
      <c r="E1486" s="226"/>
    </row>
    <row r="1487" spans="1:5">
      <c r="A1487" s="224"/>
      <c r="B1487" s="227" t="s">
        <v>1802</v>
      </c>
      <c r="C1487" s="224" t="s">
        <v>44</v>
      </c>
      <c r="D1487" s="225">
        <v>35</v>
      </c>
      <c r="E1487" s="226"/>
    </row>
    <row r="1488" spans="1:5">
      <c r="A1488" s="224"/>
      <c r="B1488" s="227"/>
      <c r="C1488" s="224"/>
      <c r="D1488" s="225"/>
      <c r="E1488" s="226"/>
    </row>
    <row r="1489" spans="1:5">
      <c r="A1489" s="222">
        <v>4.5</v>
      </c>
      <c r="B1489" s="223" t="s">
        <v>1803</v>
      </c>
      <c r="C1489" s="224"/>
      <c r="D1489" s="225"/>
      <c r="E1489" s="226"/>
    </row>
    <row r="1490" spans="1:5">
      <c r="A1490" s="224"/>
      <c r="B1490" s="227" t="s">
        <v>1804</v>
      </c>
      <c r="C1490" s="224" t="s">
        <v>44</v>
      </c>
      <c r="D1490" s="225">
        <v>135</v>
      </c>
      <c r="E1490" s="226"/>
    </row>
    <row r="1491" spans="1:5">
      <c r="A1491" s="224"/>
      <c r="B1491" s="227" t="s">
        <v>1805</v>
      </c>
      <c r="C1491" s="224" t="s">
        <v>44</v>
      </c>
      <c r="D1491" s="225">
        <v>120</v>
      </c>
      <c r="E1491" s="226"/>
    </row>
    <row r="1492" spans="1:5">
      <c r="A1492" s="224"/>
      <c r="B1492" s="227" t="s">
        <v>1806</v>
      </c>
      <c r="C1492" s="224" t="s">
        <v>44</v>
      </c>
      <c r="D1492" s="225">
        <v>110</v>
      </c>
      <c r="E1492" s="226"/>
    </row>
    <row r="1493" spans="1:5">
      <c r="A1493" s="224"/>
      <c r="B1493" s="227" t="s">
        <v>1807</v>
      </c>
      <c r="C1493" s="224" t="s">
        <v>44</v>
      </c>
      <c r="D1493" s="225">
        <v>80</v>
      </c>
      <c r="E1493" s="226"/>
    </row>
    <row r="1494" spans="1:5">
      <c r="A1494" s="224"/>
      <c r="B1494" s="227" t="s">
        <v>1808</v>
      </c>
      <c r="C1494" s="224" t="s">
        <v>44</v>
      </c>
      <c r="D1494" s="225">
        <v>70</v>
      </c>
      <c r="E1494" s="226"/>
    </row>
    <row r="1495" spans="1:5">
      <c r="A1495" s="224"/>
      <c r="B1495" s="227" t="s">
        <v>1809</v>
      </c>
      <c r="C1495" s="224" t="s">
        <v>44</v>
      </c>
      <c r="D1495" s="225">
        <v>55</v>
      </c>
      <c r="E1495" s="226"/>
    </row>
    <row r="1496" spans="1:5">
      <c r="A1496" s="224"/>
      <c r="B1496" s="227" t="s">
        <v>1810</v>
      </c>
      <c r="C1496" s="224" t="s">
        <v>44</v>
      </c>
      <c r="D1496" s="225">
        <v>45</v>
      </c>
      <c r="E1496" s="226"/>
    </row>
    <row r="1497" spans="1:5">
      <c r="A1497" s="224"/>
      <c r="B1497" s="227" t="s">
        <v>1811</v>
      </c>
      <c r="C1497" s="224" t="s">
        <v>44</v>
      </c>
      <c r="D1497" s="225">
        <v>40</v>
      </c>
      <c r="E1497" s="226"/>
    </row>
    <row r="1498" spans="1:5">
      <c r="A1498" s="224"/>
      <c r="B1498" s="227" t="s">
        <v>1812</v>
      </c>
      <c r="C1498" s="224" t="s">
        <v>44</v>
      </c>
      <c r="D1498" s="225">
        <v>35</v>
      </c>
      <c r="E1498" s="226"/>
    </row>
    <row r="1499" spans="1:5">
      <c r="A1499" s="222">
        <v>4.51</v>
      </c>
      <c r="B1499" s="223" t="s">
        <v>1813</v>
      </c>
      <c r="C1499" s="224"/>
      <c r="D1499" s="225"/>
      <c r="E1499" s="226"/>
    </row>
    <row r="1500" spans="1:5">
      <c r="A1500" s="224"/>
      <c r="B1500" s="227" t="s">
        <v>1814</v>
      </c>
      <c r="C1500" s="224" t="s">
        <v>44</v>
      </c>
      <c r="D1500" s="225">
        <v>135</v>
      </c>
      <c r="E1500" s="226"/>
    </row>
    <row r="1501" spans="1:5">
      <c r="A1501" s="224"/>
      <c r="B1501" s="227" t="s">
        <v>1815</v>
      </c>
      <c r="C1501" s="224" t="s">
        <v>44</v>
      </c>
      <c r="D1501" s="225">
        <v>120</v>
      </c>
      <c r="E1501" s="226"/>
    </row>
    <row r="1502" spans="1:5">
      <c r="A1502" s="224"/>
      <c r="B1502" s="227" t="s">
        <v>1816</v>
      </c>
      <c r="C1502" s="224" t="s">
        <v>44</v>
      </c>
      <c r="D1502" s="225">
        <v>110</v>
      </c>
      <c r="E1502" s="226"/>
    </row>
    <row r="1503" spans="1:5">
      <c r="A1503" s="224"/>
      <c r="B1503" s="227" t="s">
        <v>1817</v>
      </c>
      <c r="C1503" s="224" t="s">
        <v>44</v>
      </c>
      <c r="D1503" s="225">
        <v>80</v>
      </c>
      <c r="E1503" s="226"/>
    </row>
    <row r="1504" spans="1:5">
      <c r="A1504" s="224"/>
      <c r="B1504" s="227" t="s">
        <v>1818</v>
      </c>
      <c r="C1504" s="224" t="s">
        <v>44</v>
      </c>
      <c r="D1504" s="225">
        <v>70</v>
      </c>
      <c r="E1504" s="226"/>
    </row>
    <row r="1505" spans="1:5">
      <c r="A1505" s="224"/>
      <c r="B1505" s="227" t="s">
        <v>1819</v>
      </c>
      <c r="C1505" s="224" t="s">
        <v>44</v>
      </c>
      <c r="D1505" s="225">
        <v>55</v>
      </c>
      <c r="E1505" s="226"/>
    </row>
    <row r="1506" spans="1:5">
      <c r="A1506" s="224"/>
      <c r="B1506" s="227" t="s">
        <v>1820</v>
      </c>
      <c r="C1506" s="224" t="s">
        <v>44</v>
      </c>
      <c r="D1506" s="225">
        <v>45</v>
      </c>
      <c r="E1506" s="226"/>
    </row>
    <row r="1507" spans="1:5">
      <c r="A1507" s="224"/>
      <c r="B1507" s="227" t="s">
        <v>1821</v>
      </c>
      <c r="C1507" s="224" t="s">
        <v>44</v>
      </c>
      <c r="D1507" s="225">
        <v>40</v>
      </c>
      <c r="E1507" s="226"/>
    </row>
    <row r="1508" spans="1:5">
      <c r="A1508" s="224"/>
      <c r="B1508" s="227" t="s">
        <v>1822</v>
      </c>
      <c r="C1508" s="224" t="s">
        <v>44</v>
      </c>
      <c r="D1508" s="225">
        <v>35</v>
      </c>
      <c r="E1508" s="226"/>
    </row>
    <row r="1509" spans="1:5">
      <c r="A1509" s="224"/>
      <c r="B1509" s="227"/>
      <c r="C1509" s="224"/>
      <c r="D1509" s="225"/>
      <c r="E1509" s="226"/>
    </row>
    <row r="1510" spans="1:5">
      <c r="A1510" s="222">
        <v>4.5199999999999996</v>
      </c>
      <c r="B1510" s="223" t="s">
        <v>1823</v>
      </c>
      <c r="C1510" s="224"/>
      <c r="D1510" s="225"/>
      <c r="E1510" s="226"/>
    </row>
    <row r="1511" spans="1:5">
      <c r="A1511" s="224"/>
      <c r="B1511" s="227" t="s">
        <v>1824</v>
      </c>
      <c r="C1511" s="224" t="s">
        <v>44</v>
      </c>
      <c r="D1511" s="225">
        <v>135</v>
      </c>
      <c r="E1511" s="226"/>
    </row>
    <row r="1512" spans="1:5">
      <c r="A1512" s="224"/>
      <c r="B1512" s="227" t="s">
        <v>1825</v>
      </c>
      <c r="C1512" s="224" t="s">
        <v>44</v>
      </c>
      <c r="D1512" s="225">
        <v>120</v>
      </c>
      <c r="E1512" s="226"/>
    </row>
    <row r="1513" spans="1:5">
      <c r="A1513" s="224"/>
      <c r="B1513" s="227" t="s">
        <v>1826</v>
      </c>
      <c r="C1513" s="224" t="s">
        <v>44</v>
      </c>
      <c r="D1513" s="225">
        <v>110</v>
      </c>
      <c r="E1513" s="226"/>
    </row>
    <row r="1514" spans="1:5">
      <c r="A1514" s="224"/>
      <c r="B1514" s="227" t="s">
        <v>1827</v>
      </c>
      <c r="C1514" s="224" t="s">
        <v>44</v>
      </c>
      <c r="D1514" s="225">
        <v>80</v>
      </c>
      <c r="E1514" s="226"/>
    </row>
    <row r="1515" spans="1:5">
      <c r="A1515" s="224"/>
      <c r="B1515" s="227" t="s">
        <v>1828</v>
      </c>
      <c r="C1515" s="224" t="s">
        <v>44</v>
      </c>
      <c r="D1515" s="225">
        <v>70</v>
      </c>
      <c r="E1515" s="226"/>
    </row>
    <row r="1516" spans="1:5">
      <c r="A1516" s="224"/>
      <c r="B1516" s="227" t="s">
        <v>1829</v>
      </c>
      <c r="C1516" s="224" t="s">
        <v>44</v>
      </c>
      <c r="D1516" s="225">
        <v>55</v>
      </c>
      <c r="E1516" s="226"/>
    </row>
    <row r="1517" spans="1:5">
      <c r="A1517" s="224"/>
      <c r="B1517" s="227" t="s">
        <v>1830</v>
      </c>
      <c r="C1517" s="224" t="s">
        <v>44</v>
      </c>
      <c r="D1517" s="225">
        <v>45</v>
      </c>
      <c r="E1517" s="226"/>
    </row>
    <row r="1518" spans="1:5">
      <c r="A1518" s="224"/>
      <c r="B1518" s="227" t="s">
        <v>1831</v>
      </c>
      <c r="C1518" s="224" t="s">
        <v>44</v>
      </c>
      <c r="D1518" s="225">
        <v>40</v>
      </c>
      <c r="E1518" s="226"/>
    </row>
    <row r="1519" spans="1:5">
      <c r="A1519" s="224"/>
      <c r="B1519" s="227" t="s">
        <v>1832</v>
      </c>
      <c r="C1519" s="224" t="s">
        <v>44</v>
      </c>
      <c r="D1519" s="225">
        <v>35</v>
      </c>
      <c r="E1519" s="226"/>
    </row>
    <row r="1520" spans="1:5">
      <c r="A1520" s="224"/>
      <c r="B1520" s="227"/>
      <c r="C1520" s="224"/>
      <c r="D1520" s="225"/>
      <c r="E1520" s="226"/>
    </row>
    <row r="1521" spans="1:5">
      <c r="A1521" s="222">
        <v>4.53</v>
      </c>
      <c r="B1521" s="223" t="s">
        <v>1833</v>
      </c>
      <c r="C1521" s="224"/>
      <c r="D1521" s="225"/>
      <c r="E1521" s="226"/>
    </row>
    <row r="1522" spans="1:5">
      <c r="A1522" s="224"/>
      <c r="B1522" s="227" t="s">
        <v>1834</v>
      </c>
      <c r="C1522" s="224"/>
      <c r="D1522" s="225"/>
      <c r="E1522" s="226"/>
    </row>
    <row r="1523" spans="1:5">
      <c r="A1523" s="224"/>
      <c r="B1523" s="227" t="s">
        <v>1835</v>
      </c>
      <c r="C1523" s="224" t="s">
        <v>20</v>
      </c>
      <c r="D1523" s="225">
        <v>80</v>
      </c>
      <c r="E1523" s="226"/>
    </row>
    <row r="1524" spans="1:5">
      <c r="A1524" s="224"/>
      <c r="B1524" s="227" t="s">
        <v>1836</v>
      </c>
      <c r="C1524" s="224" t="s">
        <v>20</v>
      </c>
      <c r="D1524" s="225">
        <v>90</v>
      </c>
      <c r="E1524" s="226"/>
    </row>
    <row r="1525" spans="1:5">
      <c r="A1525" s="224"/>
      <c r="B1525" s="227" t="s">
        <v>1837</v>
      </c>
      <c r="C1525" s="224" t="s">
        <v>20</v>
      </c>
      <c r="D1525" s="225">
        <v>100</v>
      </c>
      <c r="E1525" s="226"/>
    </row>
    <row r="1526" spans="1:5">
      <c r="A1526" s="224"/>
      <c r="B1526" s="227" t="s">
        <v>1838</v>
      </c>
      <c r="C1526" s="224" t="s">
        <v>20</v>
      </c>
      <c r="D1526" s="225">
        <v>115</v>
      </c>
      <c r="E1526" s="226"/>
    </row>
    <row r="1527" spans="1:5">
      <c r="A1527" s="224"/>
      <c r="B1527" s="227" t="s">
        <v>1839</v>
      </c>
      <c r="C1527" s="224" t="s">
        <v>20</v>
      </c>
      <c r="D1527" s="225">
        <v>85</v>
      </c>
      <c r="E1527" s="226"/>
    </row>
    <row r="1528" spans="1:5">
      <c r="A1528" s="224"/>
      <c r="B1528" s="227" t="s">
        <v>1840</v>
      </c>
      <c r="C1528" s="224" t="s">
        <v>20</v>
      </c>
      <c r="D1528" s="225">
        <v>90</v>
      </c>
      <c r="E1528" s="226"/>
    </row>
    <row r="1529" spans="1:5">
      <c r="A1529" s="224"/>
      <c r="B1529" s="227" t="s">
        <v>1841</v>
      </c>
      <c r="C1529" s="224" t="s">
        <v>20</v>
      </c>
      <c r="D1529" s="225">
        <v>90</v>
      </c>
      <c r="E1529" s="226"/>
    </row>
    <row r="1530" spans="1:5">
      <c r="A1530" s="224"/>
      <c r="B1530" s="227" t="s">
        <v>1842</v>
      </c>
      <c r="C1530" s="224" t="s">
        <v>20</v>
      </c>
      <c r="D1530" s="225">
        <v>90</v>
      </c>
      <c r="E1530" s="226"/>
    </row>
    <row r="1531" spans="1:5">
      <c r="A1531" s="224"/>
      <c r="B1531" s="227" t="s">
        <v>1843</v>
      </c>
      <c r="C1531" s="224" t="s">
        <v>20</v>
      </c>
      <c r="D1531" s="225">
        <v>90</v>
      </c>
      <c r="E1531" s="226"/>
    </row>
    <row r="1532" spans="1:5">
      <c r="A1532" s="224"/>
      <c r="B1532" s="227" t="s">
        <v>1844</v>
      </c>
      <c r="C1532" s="224" t="s">
        <v>20</v>
      </c>
      <c r="D1532" s="225">
        <v>90</v>
      </c>
      <c r="E1532" s="226"/>
    </row>
    <row r="1533" spans="1:5">
      <c r="A1533" s="224"/>
      <c r="B1533" s="227" t="s">
        <v>1845</v>
      </c>
      <c r="C1533" s="224" t="s">
        <v>20</v>
      </c>
      <c r="D1533" s="225">
        <v>90</v>
      </c>
      <c r="E1533" s="226"/>
    </row>
    <row r="1534" spans="1:5">
      <c r="A1534" s="224"/>
      <c r="B1534" s="227" t="s">
        <v>1846</v>
      </c>
      <c r="C1534" s="224" t="s">
        <v>20</v>
      </c>
      <c r="D1534" s="225">
        <v>115</v>
      </c>
      <c r="E1534" s="226"/>
    </row>
    <row r="1535" spans="1:5">
      <c r="A1535" s="224"/>
      <c r="B1535" s="227" t="s">
        <v>1847</v>
      </c>
      <c r="C1535" s="224" t="s">
        <v>20</v>
      </c>
      <c r="D1535" s="225">
        <v>90</v>
      </c>
      <c r="E1535" s="226"/>
    </row>
    <row r="1536" spans="1:5">
      <c r="A1536" s="224"/>
      <c r="B1536" s="227" t="s">
        <v>1848</v>
      </c>
      <c r="C1536" s="224" t="s">
        <v>20</v>
      </c>
      <c r="D1536" s="225">
        <v>90</v>
      </c>
      <c r="E1536" s="226"/>
    </row>
    <row r="1537" spans="1:5">
      <c r="A1537" s="224"/>
      <c r="B1537" s="227" t="s">
        <v>1849</v>
      </c>
      <c r="C1537" s="224" t="s">
        <v>20</v>
      </c>
      <c r="D1537" s="225">
        <v>110</v>
      </c>
      <c r="E1537" s="226"/>
    </row>
    <row r="1538" spans="1:5">
      <c r="A1538" s="224"/>
      <c r="B1538" s="227" t="s">
        <v>1850</v>
      </c>
      <c r="C1538" s="224" t="s">
        <v>20</v>
      </c>
      <c r="D1538" s="225">
        <v>80</v>
      </c>
      <c r="E1538" s="226"/>
    </row>
    <row r="1539" spans="1:5">
      <c r="A1539" s="224"/>
      <c r="B1539" s="227" t="s">
        <v>1851</v>
      </c>
      <c r="C1539" s="224" t="s">
        <v>20</v>
      </c>
      <c r="D1539" s="225">
        <v>90</v>
      </c>
      <c r="E1539" s="226"/>
    </row>
    <row r="1540" spans="1:5">
      <c r="A1540" s="224"/>
      <c r="B1540" s="227" t="s">
        <v>1852</v>
      </c>
      <c r="C1540" s="224" t="s">
        <v>20</v>
      </c>
      <c r="D1540" s="225">
        <v>90</v>
      </c>
      <c r="E1540" s="226"/>
    </row>
    <row r="1541" spans="1:5">
      <c r="A1541" s="224"/>
      <c r="B1541" s="227" t="s">
        <v>1853</v>
      </c>
      <c r="C1541" s="224" t="s">
        <v>20</v>
      </c>
      <c r="D1541" s="225">
        <v>90</v>
      </c>
      <c r="E1541" s="226"/>
    </row>
    <row r="1542" spans="1:5">
      <c r="A1542" s="224"/>
      <c r="B1542" s="227"/>
      <c r="C1542" s="224"/>
      <c r="D1542" s="225"/>
      <c r="E1542" s="226"/>
    </row>
    <row r="1543" spans="1:5">
      <c r="A1543" s="222">
        <v>4.54</v>
      </c>
      <c r="B1543" s="223" t="s">
        <v>1854</v>
      </c>
      <c r="C1543" s="224"/>
      <c r="D1543" s="225"/>
      <c r="E1543" s="226"/>
    </row>
    <row r="1544" spans="1:5">
      <c r="A1544" s="224"/>
      <c r="B1544" s="227" t="s">
        <v>1855</v>
      </c>
      <c r="C1544" s="224" t="s">
        <v>20</v>
      </c>
      <c r="D1544" s="225">
        <v>110</v>
      </c>
      <c r="E1544" s="226"/>
    </row>
    <row r="1545" spans="1:5">
      <c r="A1545" s="224"/>
      <c r="B1545" s="227" t="s">
        <v>1856</v>
      </c>
      <c r="C1545" s="224" t="s">
        <v>20</v>
      </c>
      <c r="D1545" s="225">
        <v>110</v>
      </c>
      <c r="E1545" s="226"/>
    </row>
    <row r="1546" spans="1:5">
      <c r="A1546" s="224"/>
      <c r="B1546" s="227" t="s">
        <v>1855</v>
      </c>
      <c r="C1546" s="224" t="s">
        <v>20</v>
      </c>
      <c r="D1546" s="225">
        <v>110</v>
      </c>
      <c r="E1546" s="226"/>
    </row>
    <row r="1547" spans="1:5">
      <c r="A1547" s="224"/>
      <c r="B1547" s="227"/>
      <c r="C1547" s="224"/>
      <c r="D1547" s="225"/>
      <c r="E1547" s="226"/>
    </row>
    <row r="1548" spans="1:5">
      <c r="A1548" s="222">
        <v>4.55</v>
      </c>
      <c r="B1548" s="223" t="s">
        <v>1857</v>
      </c>
      <c r="C1548" s="224"/>
      <c r="D1548" s="225"/>
      <c r="E1548" s="226"/>
    </row>
    <row r="1549" spans="1:5">
      <c r="A1549" s="224"/>
      <c r="B1549" s="227" t="s">
        <v>1858</v>
      </c>
      <c r="C1549" s="224" t="s">
        <v>20</v>
      </c>
      <c r="D1549" s="225">
        <v>265</v>
      </c>
      <c r="E1549" s="226"/>
    </row>
    <row r="1550" spans="1:5">
      <c r="A1550" s="224"/>
      <c r="B1550" s="227" t="s">
        <v>1858</v>
      </c>
      <c r="C1550" s="224" t="s">
        <v>20</v>
      </c>
      <c r="D1550" s="225">
        <v>265</v>
      </c>
      <c r="E1550" s="226"/>
    </row>
    <row r="1551" spans="1:5">
      <c r="A1551" s="224"/>
      <c r="B1551" s="227" t="s">
        <v>1859</v>
      </c>
      <c r="C1551" s="224" t="s">
        <v>20</v>
      </c>
      <c r="D1551" s="225">
        <v>265</v>
      </c>
      <c r="E1551" s="226"/>
    </row>
    <row r="1552" spans="1:5">
      <c r="A1552" s="224"/>
      <c r="B1552" s="227" t="s">
        <v>1847</v>
      </c>
      <c r="C1552" s="224" t="s">
        <v>20</v>
      </c>
      <c r="D1552" s="225">
        <v>265</v>
      </c>
      <c r="E1552" s="226"/>
    </row>
    <row r="1553" spans="1:5">
      <c r="A1553" s="224"/>
      <c r="B1553" s="227" t="s">
        <v>1847</v>
      </c>
      <c r="C1553" s="224" t="s">
        <v>20</v>
      </c>
      <c r="D1553" s="225">
        <v>265</v>
      </c>
      <c r="E1553" s="226"/>
    </row>
    <row r="1554" spans="1:5">
      <c r="A1554" s="224"/>
      <c r="B1554" s="227" t="s">
        <v>1860</v>
      </c>
      <c r="C1554" s="224" t="s">
        <v>20</v>
      </c>
      <c r="D1554" s="225">
        <v>265</v>
      </c>
      <c r="E1554" s="226"/>
    </row>
    <row r="1555" spans="1:5">
      <c r="A1555" s="224"/>
      <c r="B1555" s="227" t="s">
        <v>1860</v>
      </c>
      <c r="C1555" s="224" t="s">
        <v>20</v>
      </c>
      <c r="D1555" s="225">
        <v>265</v>
      </c>
      <c r="E1555" s="226"/>
    </row>
    <row r="1556" spans="1:5">
      <c r="A1556" s="224"/>
      <c r="B1556" s="227" t="s">
        <v>1861</v>
      </c>
      <c r="C1556" s="224" t="s">
        <v>20</v>
      </c>
      <c r="D1556" s="225">
        <v>265</v>
      </c>
      <c r="E1556" s="226"/>
    </row>
    <row r="1557" spans="1:5">
      <c r="A1557" s="224"/>
      <c r="B1557" s="227"/>
      <c r="C1557" s="224"/>
      <c r="D1557" s="225"/>
      <c r="E1557" s="226"/>
    </row>
    <row r="1558" spans="1:5">
      <c r="A1558" s="222">
        <v>4.5599999999999996</v>
      </c>
      <c r="B1558" s="223" t="s">
        <v>1862</v>
      </c>
      <c r="C1558" s="224"/>
      <c r="D1558" s="225"/>
      <c r="E1558" s="226"/>
    </row>
    <row r="1559" spans="1:5">
      <c r="A1559" s="224"/>
      <c r="B1559" s="227" t="s">
        <v>1863</v>
      </c>
      <c r="C1559" s="224" t="s">
        <v>20</v>
      </c>
      <c r="D1559" s="225">
        <v>265</v>
      </c>
      <c r="E1559" s="226"/>
    </row>
    <row r="1560" spans="1:5">
      <c r="A1560" s="224"/>
      <c r="B1560" s="227" t="s">
        <v>1864</v>
      </c>
      <c r="C1560" s="224" t="s">
        <v>20</v>
      </c>
      <c r="D1560" s="225">
        <v>265</v>
      </c>
      <c r="E1560" s="226"/>
    </row>
    <row r="1561" spans="1:5">
      <c r="A1561" s="224"/>
      <c r="B1561" s="227" t="s">
        <v>1865</v>
      </c>
      <c r="C1561" s="224" t="s">
        <v>20</v>
      </c>
      <c r="D1561" s="225">
        <v>265</v>
      </c>
      <c r="E1561" s="226"/>
    </row>
    <row r="1562" spans="1:5">
      <c r="A1562" s="224"/>
      <c r="B1562" s="227"/>
      <c r="C1562" s="224"/>
      <c r="D1562" s="225"/>
      <c r="E1562" s="226"/>
    </row>
    <row r="1563" spans="1:5">
      <c r="A1563" s="222">
        <v>4.57</v>
      </c>
      <c r="B1563" s="223" t="s">
        <v>1866</v>
      </c>
      <c r="C1563" s="224"/>
      <c r="D1563" s="225"/>
      <c r="E1563" s="226"/>
    </row>
    <row r="1564" spans="1:5">
      <c r="A1564" s="224"/>
      <c r="B1564" s="227" t="s">
        <v>1867</v>
      </c>
      <c r="C1564" s="224" t="s">
        <v>20</v>
      </c>
      <c r="D1564" s="225">
        <v>110</v>
      </c>
      <c r="E1564" s="226"/>
    </row>
    <row r="1565" spans="1:5">
      <c r="A1565" s="224"/>
      <c r="B1565" s="227" t="s">
        <v>1868</v>
      </c>
      <c r="C1565" s="224" t="s">
        <v>20</v>
      </c>
      <c r="D1565" s="225">
        <v>110</v>
      </c>
      <c r="E1565" s="226"/>
    </row>
    <row r="1566" spans="1:5">
      <c r="A1566" s="224"/>
      <c r="B1566" s="227"/>
      <c r="C1566" s="224"/>
      <c r="D1566" s="225"/>
      <c r="E1566" s="226"/>
    </row>
    <row r="1567" spans="1:5">
      <c r="A1567" s="222">
        <v>4.58</v>
      </c>
      <c r="B1567" s="223" t="s">
        <v>1869</v>
      </c>
      <c r="C1567" s="224"/>
      <c r="D1567" s="225"/>
      <c r="E1567" s="226"/>
    </row>
    <row r="1568" spans="1:5">
      <c r="A1568" s="224"/>
      <c r="B1568" s="227" t="s">
        <v>1870</v>
      </c>
      <c r="C1568" s="224"/>
      <c r="D1568" s="225"/>
      <c r="E1568" s="226"/>
    </row>
    <row r="1569" spans="1:5">
      <c r="A1569" s="224"/>
      <c r="B1569" s="227" t="s">
        <v>1871</v>
      </c>
      <c r="C1569" s="224" t="s">
        <v>20</v>
      </c>
      <c r="D1569" s="225">
        <v>115</v>
      </c>
      <c r="E1569" s="226"/>
    </row>
    <row r="1570" spans="1:5">
      <c r="A1570" s="224"/>
      <c r="B1570" s="227" t="s">
        <v>1872</v>
      </c>
      <c r="C1570" s="224" t="s">
        <v>20</v>
      </c>
      <c r="D1570" s="225">
        <v>115</v>
      </c>
      <c r="E1570" s="226"/>
    </row>
    <row r="1571" spans="1:5">
      <c r="A1571" s="224"/>
      <c r="B1571" s="227" t="s">
        <v>1873</v>
      </c>
      <c r="C1571" s="224" t="s">
        <v>20</v>
      </c>
      <c r="D1571" s="225">
        <v>165</v>
      </c>
      <c r="E1571" s="226"/>
    </row>
    <row r="1572" spans="1:5">
      <c r="A1572" s="224"/>
      <c r="B1572" s="227" t="s">
        <v>1874</v>
      </c>
      <c r="C1572" s="224"/>
      <c r="D1572" s="225"/>
      <c r="E1572" s="226"/>
    </row>
    <row r="1573" spans="1:5">
      <c r="A1573" s="224"/>
      <c r="B1573" s="227" t="s">
        <v>1875</v>
      </c>
      <c r="C1573" s="224" t="s">
        <v>20</v>
      </c>
      <c r="D1573" s="225">
        <v>115</v>
      </c>
      <c r="E1573" s="226"/>
    </row>
    <row r="1574" spans="1:5">
      <c r="A1574" s="224"/>
      <c r="B1574" s="227" t="s">
        <v>1876</v>
      </c>
      <c r="C1574" s="224" t="s">
        <v>20</v>
      </c>
      <c r="D1574" s="225">
        <v>115</v>
      </c>
      <c r="E1574" s="226"/>
    </row>
    <row r="1575" spans="1:5">
      <c r="A1575" s="224"/>
      <c r="B1575" s="227" t="s">
        <v>1877</v>
      </c>
      <c r="C1575" s="224" t="s">
        <v>20</v>
      </c>
      <c r="D1575" s="225">
        <v>135</v>
      </c>
      <c r="E1575" s="226"/>
    </row>
    <row r="1576" spans="1:5">
      <c r="A1576" s="224"/>
      <c r="B1576" s="227" t="s">
        <v>1878</v>
      </c>
      <c r="C1576" s="224" t="s">
        <v>20</v>
      </c>
      <c r="D1576" s="225">
        <v>150</v>
      </c>
      <c r="E1576" s="226"/>
    </row>
    <row r="1577" spans="1:5">
      <c r="A1577" s="224"/>
      <c r="B1577" s="227" t="s">
        <v>1879</v>
      </c>
      <c r="C1577" s="224"/>
      <c r="D1577" s="225"/>
      <c r="E1577" s="226"/>
    </row>
    <row r="1578" spans="1:5">
      <c r="A1578" s="224"/>
      <c r="B1578" s="227" t="s">
        <v>1875</v>
      </c>
      <c r="C1578" s="224" t="s">
        <v>20</v>
      </c>
      <c r="D1578" s="225">
        <v>115</v>
      </c>
      <c r="E1578" s="226"/>
    </row>
    <row r="1579" spans="1:5">
      <c r="A1579" s="224"/>
      <c r="B1579" s="227" t="s">
        <v>1876</v>
      </c>
      <c r="C1579" s="224" t="s">
        <v>20</v>
      </c>
      <c r="D1579" s="225">
        <v>115</v>
      </c>
      <c r="E1579" s="226"/>
    </row>
    <row r="1580" spans="1:5">
      <c r="A1580" s="224"/>
      <c r="B1580" s="227" t="s">
        <v>1877</v>
      </c>
      <c r="C1580" s="224" t="s">
        <v>20</v>
      </c>
      <c r="D1580" s="225">
        <v>135</v>
      </c>
      <c r="E1580" s="226"/>
    </row>
    <row r="1581" spans="1:5">
      <c r="A1581" s="224"/>
      <c r="B1581" s="227" t="s">
        <v>1878</v>
      </c>
      <c r="C1581" s="224" t="s">
        <v>20</v>
      </c>
      <c r="D1581" s="225">
        <v>150</v>
      </c>
      <c r="E1581" s="226"/>
    </row>
    <row r="1582" spans="1:5">
      <c r="A1582" s="224"/>
      <c r="B1582" s="227" t="s">
        <v>1880</v>
      </c>
      <c r="C1582" s="224"/>
      <c r="D1582" s="225"/>
      <c r="E1582" s="226"/>
    </row>
    <row r="1583" spans="1:5">
      <c r="A1583" s="224"/>
      <c r="B1583" s="227" t="s">
        <v>1875</v>
      </c>
      <c r="C1583" s="224" t="s">
        <v>20</v>
      </c>
      <c r="D1583" s="225">
        <v>115</v>
      </c>
      <c r="E1583" s="226"/>
    </row>
    <row r="1584" spans="1:5">
      <c r="A1584" s="224"/>
      <c r="B1584" s="227" t="s">
        <v>1876</v>
      </c>
      <c r="C1584" s="224" t="s">
        <v>20</v>
      </c>
      <c r="D1584" s="225">
        <v>115</v>
      </c>
      <c r="E1584" s="226"/>
    </row>
    <row r="1585" spans="1:5">
      <c r="A1585" s="224"/>
      <c r="B1585" s="227" t="s">
        <v>1877</v>
      </c>
      <c r="C1585" s="224" t="s">
        <v>20</v>
      </c>
      <c r="D1585" s="225">
        <v>135</v>
      </c>
      <c r="E1585" s="226"/>
    </row>
    <row r="1586" spans="1:5">
      <c r="A1586" s="224"/>
      <c r="B1586" s="227" t="s">
        <v>1878</v>
      </c>
      <c r="C1586" s="224" t="s">
        <v>20</v>
      </c>
      <c r="D1586" s="225">
        <v>150</v>
      </c>
      <c r="E1586" s="226"/>
    </row>
    <row r="1587" spans="1:5">
      <c r="A1587" s="224"/>
      <c r="B1587" s="227" t="s">
        <v>1881</v>
      </c>
      <c r="C1587" s="224"/>
      <c r="D1587" s="225"/>
      <c r="E1587" s="226"/>
    </row>
    <row r="1588" spans="1:5">
      <c r="A1588" s="224"/>
      <c r="B1588" s="227" t="s">
        <v>1875</v>
      </c>
      <c r="C1588" s="224" t="s">
        <v>20</v>
      </c>
      <c r="D1588" s="225">
        <v>115</v>
      </c>
      <c r="E1588" s="226"/>
    </row>
    <row r="1589" spans="1:5">
      <c r="A1589" s="224"/>
      <c r="B1589" s="227" t="s">
        <v>1876</v>
      </c>
      <c r="C1589" s="224" t="s">
        <v>20</v>
      </c>
      <c r="D1589" s="225">
        <v>115</v>
      </c>
      <c r="E1589" s="226"/>
    </row>
    <row r="1590" spans="1:5">
      <c r="A1590" s="224"/>
      <c r="B1590" s="227" t="s">
        <v>1877</v>
      </c>
      <c r="C1590" s="224" t="s">
        <v>20</v>
      </c>
      <c r="D1590" s="225">
        <v>135</v>
      </c>
      <c r="E1590" s="226"/>
    </row>
    <row r="1591" spans="1:5">
      <c r="A1591" s="224"/>
      <c r="B1591" s="227" t="s">
        <v>1878</v>
      </c>
      <c r="C1591" s="224" t="s">
        <v>20</v>
      </c>
      <c r="D1591" s="225">
        <v>150</v>
      </c>
      <c r="E1591" s="226"/>
    </row>
    <row r="1592" spans="1:5">
      <c r="A1592" s="224"/>
      <c r="B1592" s="227" t="s">
        <v>1882</v>
      </c>
      <c r="C1592" s="224"/>
      <c r="D1592" s="225"/>
      <c r="E1592" s="226"/>
    </row>
    <row r="1593" spans="1:5">
      <c r="A1593" s="224"/>
      <c r="B1593" s="227" t="s">
        <v>1875</v>
      </c>
      <c r="C1593" s="224" t="s">
        <v>20</v>
      </c>
      <c r="D1593" s="225">
        <v>135</v>
      </c>
      <c r="E1593" s="226"/>
    </row>
    <row r="1594" spans="1:5">
      <c r="A1594" s="224"/>
      <c r="B1594" s="227" t="s">
        <v>1876</v>
      </c>
      <c r="C1594" s="224" t="s">
        <v>20</v>
      </c>
      <c r="D1594" s="225">
        <v>135</v>
      </c>
      <c r="E1594" s="226"/>
    </row>
    <row r="1595" spans="1:5">
      <c r="A1595" s="224"/>
      <c r="B1595" s="227" t="s">
        <v>1877</v>
      </c>
      <c r="C1595" s="224" t="s">
        <v>20</v>
      </c>
      <c r="D1595" s="225">
        <v>135</v>
      </c>
      <c r="E1595" s="226"/>
    </row>
    <row r="1596" spans="1:5">
      <c r="A1596" s="224"/>
      <c r="B1596" s="227" t="s">
        <v>1878</v>
      </c>
      <c r="C1596" s="224" t="s">
        <v>20</v>
      </c>
      <c r="D1596" s="225">
        <v>150</v>
      </c>
      <c r="E1596" s="226"/>
    </row>
    <row r="1597" spans="1:5">
      <c r="A1597" s="224"/>
      <c r="B1597" s="227" t="s">
        <v>1883</v>
      </c>
      <c r="C1597" s="224" t="s">
        <v>20</v>
      </c>
      <c r="D1597" s="225">
        <v>170</v>
      </c>
      <c r="E1597" s="226"/>
    </row>
    <row r="1598" spans="1:5">
      <c r="A1598" s="224"/>
      <c r="B1598" s="227" t="s">
        <v>1884</v>
      </c>
      <c r="C1598" s="224" t="s">
        <v>20</v>
      </c>
      <c r="D1598" s="225">
        <v>200</v>
      </c>
      <c r="E1598" s="226"/>
    </row>
    <row r="1599" spans="1:5">
      <c r="A1599" s="224"/>
      <c r="B1599" s="227" t="s">
        <v>1885</v>
      </c>
      <c r="C1599" s="224"/>
      <c r="D1599" s="225"/>
      <c r="E1599" s="226"/>
    </row>
    <row r="1600" spans="1:5">
      <c r="A1600" s="224"/>
      <c r="B1600" s="227" t="s">
        <v>1875</v>
      </c>
      <c r="C1600" s="224" t="s">
        <v>20</v>
      </c>
      <c r="D1600" s="225">
        <v>135</v>
      </c>
      <c r="E1600" s="226"/>
    </row>
    <row r="1601" spans="1:5">
      <c r="A1601" s="224"/>
      <c r="B1601" s="227" t="s">
        <v>1876</v>
      </c>
      <c r="C1601" s="224" t="s">
        <v>20</v>
      </c>
      <c r="D1601" s="225">
        <v>135</v>
      </c>
      <c r="E1601" s="226"/>
    </row>
    <row r="1602" spans="1:5">
      <c r="A1602" s="224"/>
      <c r="B1602" s="227" t="s">
        <v>1877</v>
      </c>
      <c r="C1602" s="224" t="s">
        <v>20</v>
      </c>
      <c r="D1602" s="225">
        <v>135</v>
      </c>
      <c r="E1602" s="226"/>
    </row>
    <row r="1603" spans="1:5">
      <c r="A1603" s="224"/>
      <c r="B1603" s="227" t="s">
        <v>1878</v>
      </c>
      <c r="C1603" s="224" t="s">
        <v>20</v>
      </c>
      <c r="D1603" s="225">
        <v>150</v>
      </c>
      <c r="E1603" s="226"/>
    </row>
    <row r="1604" spans="1:5">
      <c r="A1604" s="224"/>
      <c r="B1604" s="227" t="s">
        <v>1883</v>
      </c>
      <c r="C1604" s="224" t="s">
        <v>20</v>
      </c>
      <c r="D1604" s="225">
        <v>170</v>
      </c>
      <c r="E1604" s="226"/>
    </row>
    <row r="1605" spans="1:5">
      <c r="A1605" s="224"/>
      <c r="B1605" s="227" t="s">
        <v>1884</v>
      </c>
      <c r="C1605" s="224" t="s">
        <v>20</v>
      </c>
      <c r="D1605" s="225">
        <v>200</v>
      </c>
      <c r="E1605" s="226"/>
    </row>
    <row r="1606" spans="1:5">
      <c r="A1606" s="224"/>
      <c r="B1606" s="227" t="s">
        <v>1886</v>
      </c>
      <c r="C1606" s="224"/>
      <c r="D1606" s="225"/>
      <c r="E1606" s="226"/>
    </row>
    <row r="1607" spans="1:5">
      <c r="A1607" s="224"/>
      <c r="B1607" s="227" t="s">
        <v>1887</v>
      </c>
      <c r="C1607" s="224" t="s">
        <v>20</v>
      </c>
      <c r="D1607" s="225">
        <v>150</v>
      </c>
      <c r="E1607" s="226"/>
    </row>
    <row r="1608" spans="1:5">
      <c r="A1608" s="224"/>
      <c r="B1608" s="227" t="s">
        <v>1888</v>
      </c>
      <c r="C1608" s="224" t="s">
        <v>20</v>
      </c>
      <c r="D1608" s="225">
        <v>300</v>
      </c>
      <c r="E1608" s="226"/>
    </row>
    <row r="1609" spans="1:5">
      <c r="A1609" s="224"/>
      <c r="B1609" s="227" t="s">
        <v>1889</v>
      </c>
      <c r="C1609" s="224" t="s">
        <v>20</v>
      </c>
      <c r="D1609" s="225">
        <v>600</v>
      </c>
      <c r="E1609" s="226"/>
    </row>
    <row r="1610" spans="1:5">
      <c r="A1610" s="224"/>
      <c r="B1610" s="227" t="s">
        <v>1890</v>
      </c>
      <c r="C1610" s="224"/>
      <c r="D1610" s="225"/>
      <c r="E1610" s="226"/>
    </row>
    <row r="1611" spans="1:5">
      <c r="A1611" s="224"/>
      <c r="B1611" s="227" t="s">
        <v>1891</v>
      </c>
      <c r="C1611" s="224" t="s">
        <v>20</v>
      </c>
      <c r="D1611" s="225">
        <v>650</v>
      </c>
      <c r="E1611" s="226"/>
    </row>
    <row r="1612" spans="1:5">
      <c r="A1612" s="224"/>
      <c r="B1612" s="227" t="s">
        <v>1892</v>
      </c>
      <c r="C1612" s="224" t="s">
        <v>20</v>
      </c>
      <c r="D1612" s="225">
        <v>1000</v>
      </c>
      <c r="E1612" s="226"/>
    </row>
    <row r="1613" spans="1:5">
      <c r="A1613" s="224"/>
      <c r="B1613" s="227" t="s">
        <v>1893</v>
      </c>
      <c r="C1613" s="224"/>
      <c r="D1613" s="225"/>
      <c r="E1613" s="226"/>
    </row>
    <row r="1614" spans="1:5">
      <c r="A1614" s="224"/>
      <c r="B1614" s="227" t="s">
        <v>1894</v>
      </c>
      <c r="C1614" s="224" t="s">
        <v>20</v>
      </c>
      <c r="D1614" s="225">
        <v>165</v>
      </c>
      <c r="E1614" s="226"/>
    </row>
    <row r="1615" spans="1:5">
      <c r="A1615" s="224"/>
      <c r="B1615" s="227" t="s">
        <v>1895</v>
      </c>
      <c r="C1615" s="224" t="s">
        <v>20</v>
      </c>
      <c r="D1615" s="225">
        <v>275</v>
      </c>
      <c r="E1615" s="226"/>
    </row>
    <row r="1616" spans="1:5">
      <c r="A1616" s="224"/>
      <c r="B1616" s="227" t="s">
        <v>1896</v>
      </c>
      <c r="C1616" s="224"/>
      <c r="D1616" s="225"/>
      <c r="E1616" s="226"/>
    </row>
    <row r="1617" spans="1:5">
      <c r="A1617" s="224"/>
      <c r="B1617" s="227" t="s">
        <v>1897</v>
      </c>
      <c r="C1617" s="224" t="s">
        <v>20</v>
      </c>
      <c r="D1617" s="225">
        <v>550</v>
      </c>
      <c r="E1617" s="226"/>
    </row>
    <row r="1618" spans="1:5">
      <c r="A1618" s="224"/>
      <c r="B1618" s="227" t="s">
        <v>1898</v>
      </c>
      <c r="C1618" s="224" t="s">
        <v>20</v>
      </c>
      <c r="D1618" s="225" t="s">
        <v>1899</v>
      </c>
      <c r="E1618" s="226"/>
    </row>
    <row r="1619" spans="1:5">
      <c r="A1619" s="224"/>
      <c r="B1619" s="227" t="s">
        <v>1900</v>
      </c>
      <c r="C1619" s="224" t="s">
        <v>20</v>
      </c>
      <c r="D1619" s="225" t="s">
        <v>1901</v>
      </c>
      <c r="E1619" s="226"/>
    </row>
    <row r="1620" spans="1:5">
      <c r="A1620" s="224"/>
      <c r="B1620" s="227"/>
      <c r="C1620" s="224"/>
      <c r="D1620" s="225"/>
      <c r="E1620" s="226"/>
    </row>
    <row r="1621" spans="1:5">
      <c r="A1621" s="222">
        <v>5</v>
      </c>
      <c r="B1621" s="223" t="s">
        <v>1902</v>
      </c>
      <c r="C1621" s="224"/>
      <c r="D1621" s="225"/>
      <c r="E1621" s="226"/>
    </row>
    <row r="1622" spans="1:5">
      <c r="A1622" s="222">
        <v>5.0999999999999996</v>
      </c>
      <c r="B1622" s="223" t="s">
        <v>1903</v>
      </c>
      <c r="C1622" s="222"/>
      <c r="D1622" s="231"/>
      <c r="E1622" s="232"/>
    </row>
    <row r="1623" spans="1:5">
      <c r="A1623" s="224"/>
      <c r="B1623" s="227" t="s">
        <v>1904</v>
      </c>
      <c r="C1623" s="224"/>
      <c r="D1623" s="225"/>
      <c r="E1623" s="226"/>
    </row>
    <row r="1624" spans="1:5">
      <c r="A1624" s="224"/>
      <c r="B1624" s="227" t="s">
        <v>1905</v>
      </c>
      <c r="C1624" s="224" t="s">
        <v>1906</v>
      </c>
      <c r="D1624" s="225">
        <v>1500</v>
      </c>
      <c r="E1624" s="226" t="s">
        <v>1907</v>
      </c>
    </row>
    <row r="1625" spans="1:5">
      <c r="A1625" s="224"/>
      <c r="B1625" s="227" t="s">
        <v>1908</v>
      </c>
      <c r="C1625" s="224" t="s">
        <v>1906</v>
      </c>
      <c r="D1625" s="225">
        <v>1500</v>
      </c>
      <c r="E1625" s="226" t="s">
        <v>1909</v>
      </c>
    </row>
    <row r="1626" spans="1:5">
      <c r="A1626" s="224"/>
      <c r="B1626" s="227" t="s">
        <v>1910</v>
      </c>
      <c r="C1626" s="224" t="s">
        <v>1906</v>
      </c>
      <c r="D1626" s="225">
        <v>1500</v>
      </c>
      <c r="E1626" s="226" t="s">
        <v>1911</v>
      </c>
    </row>
    <row r="1627" spans="1:5">
      <c r="A1627" s="224"/>
      <c r="B1627" s="227" t="s">
        <v>1912</v>
      </c>
      <c r="C1627" s="224" t="s">
        <v>1906</v>
      </c>
      <c r="D1627" s="225">
        <v>1500</v>
      </c>
      <c r="E1627" s="226" t="s">
        <v>1913</v>
      </c>
    </row>
    <row r="1628" spans="1:5">
      <c r="A1628" s="224"/>
      <c r="B1628" s="227" t="s">
        <v>1914</v>
      </c>
      <c r="C1628" s="224" t="s">
        <v>1906</v>
      </c>
      <c r="D1628" s="225">
        <v>1500</v>
      </c>
      <c r="E1628" s="226" t="s">
        <v>1915</v>
      </c>
    </row>
    <row r="1629" spans="1:5">
      <c r="A1629" s="224"/>
      <c r="B1629" s="227" t="s">
        <v>1916</v>
      </c>
      <c r="C1629" s="224" t="s">
        <v>1906</v>
      </c>
      <c r="D1629" s="225">
        <v>1500</v>
      </c>
      <c r="E1629" s="226" t="s">
        <v>1917</v>
      </c>
    </row>
    <row r="1630" spans="1:5">
      <c r="A1630" s="224"/>
      <c r="B1630" s="227" t="s">
        <v>1918</v>
      </c>
      <c r="C1630" s="224" t="s">
        <v>1906</v>
      </c>
      <c r="D1630" s="225">
        <v>2000</v>
      </c>
      <c r="E1630" s="226"/>
    </row>
    <row r="1631" spans="1:5">
      <c r="A1631" s="224"/>
      <c r="B1631" s="227" t="s">
        <v>1919</v>
      </c>
      <c r="C1631" s="224" t="s">
        <v>1906</v>
      </c>
      <c r="D1631" s="225">
        <v>2000</v>
      </c>
      <c r="E1631" s="226"/>
    </row>
    <row r="1632" spans="1:5">
      <c r="A1632" s="224"/>
      <c r="B1632" s="227" t="s">
        <v>1920</v>
      </c>
      <c r="C1632" s="224" t="s">
        <v>1906</v>
      </c>
      <c r="D1632" s="225">
        <v>2400</v>
      </c>
      <c r="E1632" s="226"/>
    </row>
    <row r="1633" spans="1:5">
      <c r="A1633" s="224"/>
      <c r="B1633" s="227" t="s">
        <v>1921</v>
      </c>
      <c r="C1633" s="224" t="s">
        <v>1906</v>
      </c>
      <c r="D1633" s="225">
        <v>2400</v>
      </c>
      <c r="E1633" s="226"/>
    </row>
    <row r="1634" spans="1:5">
      <c r="A1634" s="224"/>
      <c r="B1634" s="227" t="s">
        <v>1922</v>
      </c>
      <c r="C1634" s="224" t="s">
        <v>1906</v>
      </c>
      <c r="D1634" s="225">
        <v>3000</v>
      </c>
      <c r="E1634" s="226"/>
    </row>
    <row r="1635" spans="1:5">
      <c r="A1635" s="224"/>
      <c r="B1635" s="227" t="s">
        <v>1923</v>
      </c>
      <c r="C1635" s="224"/>
      <c r="D1635" s="225"/>
      <c r="E1635" s="226"/>
    </row>
    <row r="1636" spans="1:5">
      <c r="A1636" s="224"/>
      <c r="B1636" s="227" t="s">
        <v>1905</v>
      </c>
      <c r="C1636" s="224" t="s">
        <v>1906</v>
      </c>
      <c r="D1636" s="225">
        <v>1500</v>
      </c>
      <c r="E1636" s="226"/>
    </row>
    <row r="1637" spans="1:5">
      <c r="A1637" s="224"/>
      <c r="B1637" s="227" t="s">
        <v>1908</v>
      </c>
      <c r="C1637" s="224" t="s">
        <v>1906</v>
      </c>
      <c r="D1637" s="225">
        <v>1500</v>
      </c>
      <c r="E1637" s="226"/>
    </row>
    <row r="1638" spans="1:5">
      <c r="A1638" s="224"/>
      <c r="B1638" s="227" t="s">
        <v>1910</v>
      </c>
      <c r="C1638" s="224" t="s">
        <v>1906</v>
      </c>
      <c r="D1638" s="225">
        <v>1500</v>
      </c>
      <c r="E1638" s="226"/>
    </row>
    <row r="1639" spans="1:5">
      <c r="A1639" s="224"/>
      <c r="B1639" s="227" t="s">
        <v>1912</v>
      </c>
      <c r="C1639" s="224" t="s">
        <v>1906</v>
      </c>
      <c r="D1639" s="225">
        <v>1500</v>
      </c>
      <c r="E1639" s="226"/>
    </row>
    <row r="1640" spans="1:5">
      <c r="A1640" s="224"/>
      <c r="B1640" s="227" t="s">
        <v>1914</v>
      </c>
      <c r="C1640" s="224" t="s">
        <v>1906</v>
      </c>
      <c r="D1640" s="225">
        <v>1500</v>
      </c>
      <c r="E1640" s="226"/>
    </row>
    <row r="1641" spans="1:5">
      <c r="A1641" s="224"/>
      <c r="B1641" s="227" t="s">
        <v>1916</v>
      </c>
      <c r="C1641" s="224" t="s">
        <v>1906</v>
      </c>
      <c r="D1641" s="225">
        <v>1500</v>
      </c>
      <c r="E1641" s="226"/>
    </row>
    <row r="1642" spans="1:5">
      <c r="A1642" s="224"/>
      <c r="B1642" s="227" t="s">
        <v>1918</v>
      </c>
      <c r="C1642" s="224" t="s">
        <v>1906</v>
      </c>
      <c r="D1642" s="225">
        <v>2000</v>
      </c>
      <c r="E1642" s="226"/>
    </row>
    <row r="1643" spans="1:5">
      <c r="A1643" s="224"/>
      <c r="B1643" s="227" t="s">
        <v>1919</v>
      </c>
      <c r="C1643" s="224" t="s">
        <v>1906</v>
      </c>
      <c r="D1643" s="225">
        <v>2000</v>
      </c>
      <c r="E1643" s="226"/>
    </row>
    <row r="1644" spans="1:5">
      <c r="A1644" s="224"/>
      <c r="B1644" s="227" t="s">
        <v>1920</v>
      </c>
      <c r="C1644" s="224" t="s">
        <v>1906</v>
      </c>
      <c r="D1644" s="225">
        <v>2400</v>
      </c>
      <c r="E1644" s="226"/>
    </row>
    <row r="1645" spans="1:5">
      <c r="A1645" s="224"/>
      <c r="B1645" s="227" t="s">
        <v>1921</v>
      </c>
      <c r="C1645" s="224" t="s">
        <v>1906</v>
      </c>
      <c r="D1645" s="225">
        <v>2400</v>
      </c>
      <c r="E1645" s="226"/>
    </row>
    <row r="1646" spans="1:5">
      <c r="A1646" s="224"/>
      <c r="B1646" s="227" t="s">
        <v>1922</v>
      </c>
      <c r="C1646" s="224" t="s">
        <v>1906</v>
      </c>
      <c r="D1646" s="225">
        <v>3000</v>
      </c>
      <c r="E1646" s="226"/>
    </row>
    <row r="1647" spans="1:5">
      <c r="A1647" s="224"/>
      <c r="B1647" s="227"/>
      <c r="C1647" s="224"/>
      <c r="D1647" s="225"/>
      <c r="E1647" s="226"/>
    </row>
    <row r="1648" spans="1:5">
      <c r="A1648" s="222">
        <v>5.2</v>
      </c>
      <c r="B1648" s="223" t="s">
        <v>1924</v>
      </c>
      <c r="C1648" s="224"/>
      <c r="D1648" s="225"/>
      <c r="E1648" s="226"/>
    </row>
    <row r="1649" spans="1:5">
      <c r="A1649" s="224"/>
      <c r="B1649" s="227" t="s">
        <v>1925</v>
      </c>
      <c r="C1649" s="224"/>
      <c r="D1649" s="225"/>
      <c r="E1649" s="226"/>
    </row>
    <row r="1650" spans="1:5">
      <c r="A1650" s="224"/>
      <c r="B1650" s="227" t="s">
        <v>1926</v>
      </c>
      <c r="C1650" s="224" t="s">
        <v>1906</v>
      </c>
      <c r="D1650" s="225">
        <v>400</v>
      </c>
      <c r="E1650" s="226"/>
    </row>
    <row r="1651" spans="1:5">
      <c r="A1651" s="224"/>
      <c r="B1651" s="227" t="s">
        <v>1927</v>
      </c>
      <c r="C1651" s="224" t="s">
        <v>1906</v>
      </c>
      <c r="D1651" s="225">
        <v>450</v>
      </c>
      <c r="E1651" s="226"/>
    </row>
    <row r="1652" spans="1:5">
      <c r="A1652" s="224"/>
      <c r="B1652" s="227" t="s">
        <v>1928</v>
      </c>
      <c r="C1652" s="224" t="s">
        <v>1906</v>
      </c>
      <c r="D1652" s="225">
        <v>450</v>
      </c>
      <c r="E1652" s="226"/>
    </row>
    <row r="1653" spans="1:5">
      <c r="A1653" s="224"/>
      <c r="B1653" s="227" t="s">
        <v>1929</v>
      </c>
      <c r="C1653" s="224"/>
      <c r="D1653" s="225"/>
      <c r="E1653" s="226"/>
    </row>
    <row r="1654" spans="1:5">
      <c r="A1654" s="224"/>
      <c r="B1654" s="227" t="s">
        <v>1930</v>
      </c>
      <c r="C1654" s="224" t="s">
        <v>1906</v>
      </c>
      <c r="D1654" s="225">
        <v>350</v>
      </c>
      <c r="E1654" s="226"/>
    </row>
    <row r="1655" spans="1:5">
      <c r="A1655" s="224"/>
      <c r="B1655" s="227" t="s">
        <v>1926</v>
      </c>
      <c r="C1655" s="224" t="s">
        <v>1906</v>
      </c>
      <c r="D1655" s="225">
        <v>400</v>
      </c>
      <c r="E1655" s="226"/>
    </row>
    <row r="1656" spans="1:5">
      <c r="A1656" s="224"/>
      <c r="B1656" s="227" t="s">
        <v>1931</v>
      </c>
      <c r="C1656" s="224"/>
      <c r="D1656" s="225"/>
      <c r="E1656" s="226"/>
    </row>
    <row r="1657" spans="1:5">
      <c r="A1657" s="224"/>
      <c r="B1657" s="227" t="s">
        <v>1932</v>
      </c>
      <c r="C1657" s="224" t="s">
        <v>1906</v>
      </c>
      <c r="D1657" s="225">
        <v>650</v>
      </c>
      <c r="E1657" s="226"/>
    </row>
    <row r="1658" spans="1:5">
      <c r="A1658" s="224"/>
      <c r="B1658" s="227" t="s">
        <v>1933</v>
      </c>
      <c r="C1658" s="224" t="s">
        <v>1906</v>
      </c>
      <c r="D1658" s="225">
        <v>650</v>
      </c>
      <c r="E1658" s="226"/>
    </row>
    <row r="1659" spans="1:5">
      <c r="A1659" s="224"/>
      <c r="B1659" s="227" t="s">
        <v>1934</v>
      </c>
      <c r="C1659" s="224" t="s">
        <v>1906</v>
      </c>
      <c r="D1659" s="225">
        <v>650</v>
      </c>
      <c r="E1659" s="226"/>
    </row>
    <row r="1660" spans="1:5">
      <c r="A1660" s="224"/>
      <c r="B1660" s="227" t="s">
        <v>1935</v>
      </c>
      <c r="C1660" s="224" t="s">
        <v>1906</v>
      </c>
      <c r="D1660" s="225">
        <v>650</v>
      </c>
      <c r="E1660" s="226"/>
    </row>
    <row r="1661" spans="1:5">
      <c r="A1661" s="224"/>
      <c r="B1661" s="227" t="s">
        <v>1936</v>
      </c>
      <c r="C1661" s="224" t="s">
        <v>1906</v>
      </c>
      <c r="D1661" s="225">
        <v>650</v>
      </c>
      <c r="E1661" s="226"/>
    </row>
    <row r="1662" spans="1:5">
      <c r="A1662" s="224"/>
      <c r="B1662" s="227" t="s">
        <v>1937</v>
      </c>
      <c r="C1662" s="224"/>
      <c r="D1662" s="225"/>
      <c r="E1662" s="226"/>
    </row>
    <row r="1663" spans="1:5">
      <c r="A1663" s="224"/>
      <c r="B1663" s="227" t="s">
        <v>1938</v>
      </c>
      <c r="C1663" s="224" t="s">
        <v>1906</v>
      </c>
      <c r="D1663" s="225">
        <v>650</v>
      </c>
      <c r="E1663" s="226"/>
    </row>
    <row r="1664" spans="1:5">
      <c r="A1664" s="224"/>
      <c r="B1664" s="227" t="s">
        <v>1939</v>
      </c>
      <c r="C1664" s="224" t="s">
        <v>1906</v>
      </c>
      <c r="D1664" s="225">
        <v>750</v>
      </c>
      <c r="E1664" s="226"/>
    </row>
    <row r="1665" spans="1:5">
      <c r="A1665" s="224"/>
      <c r="B1665" s="227" t="s">
        <v>1940</v>
      </c>
      <c r="C1665" s="224" t="s">
        <v>1906</v>
      </c>
      <c r="D1665" s="225">
        <v>1000</v>
      </c>
      <c r="E1665" s="226"/>
    </row>
    <row r="1666" spans="1:5">
      <c r="A1666" s="224"/>
      <c r="B1666" s="227" t="s">
        <v>1941</v>
      </c>
      <c r="C1666" s="224"/>
      <c r="D1666" s="225"/>
      <c r="E1666" s="226"/>
    </row>
    <row r="1667" spans="1:5">
      <c r="A1667" s="224"/>
      <c r="B1667" s="227" t="s">
        <v>1942</v>
      </c>
      <c r="C1667" s="224" t="s">
        <v>1906</v>
      </c>
      <c r="D1667" s="225">
        <v>400</v>
      </c>
      <c r="E1667" s="226"/>
    </row>
    <row r="1668" spans="1:5">
      <c r="A1668" s="224"/>
      <c r="B1668" s="227" t="s">
        <v>1943</v>
      </c>
      <c r="C1668" s="224"/>
      <c r="D1668" s="225"/>
      <c r="E1668" s="226"/>
    </row>
    <row r="1669" spans="1:5">
      <c r="A1669" s="224"/>
      <c r="B1669" s="227" t="s">
        <v>1944</v>
      </c>
      <c r="C1669" s="224" t="s">
        <v>1906</v>
      </c>
      <c r="D1669" s="225">
        <v>400</v>
      </c>
      <c r="E1669" s="226"/>
    </row>
    <row r="1670" spans="1:5">
      <c r="A1670" s="224"/>
      <c r="B1670" s="227" t="s">
        <v>1945</v>
      </c>
      <c r="C1670" s="224"/>
      <c r="D1670" s="225"/>
      <c r="E1670" s="226"/>
    </row>
    <row r="1671" spans="1:5">
      <c r="A1671" s="224"/>
      <c r="B1671" s="227" t="s">
        <v>1946</v>
      </c>
      <c r="C1671" s="224" t="s">
        <v>1906</v>
      </c>
      <c r="D1671" s="225">
        <v>650</v>
      </c>
      <c r="E1671" s="226"/>
    </row>
    <row r="1672" spans="1:5">
      <c r="A1672" s="224"/>
      <c r="B1672" s="227" t="s">
        <v>1947</v>
      </c>
      <c r="C1672" s="224" t="s">
        <v>1906</v>
      </c>
      <c r="D1672" s="225">
        <v>650</v>
      </c>
      <c r="E1672" s="226"/>
    </row>
    <row r="1673" spans="1:5">
      <c r="A1673" s="224"/>
      <c r="B1673" s="227" t="s">
        <v>1948</v>
      </c>
      <c r="C1673" s="224" t="s">
        <v>1906</v>
      </c>
      <c r="D1673" s="225">
        <v>650</v>
      </c>
      <c r="E1673" s="226"/>
    </row>
    <row r="1674" spans="1:5">
      <c r="A1674" s="224"/>
      <c r="B1674" s="227" t="s">
        <v>1949</v>
      </c>
      <c r="C1674" s="224" t="s">
        <v>1906</v>
      </c>
      <c r="D1674" s="225">
        <v>750</v>
      </c>
      <c r="E1674" s="226"/>
    </row>
    <row r="1675" spans="1:5">
      <c r="A1675" s="224"/>
      <c r="B1675" s="227" t="s">
        <v>1950</v>
      </c>
      <c r="C1675" s="224" t="s">
        <v>1906</v>
      </c>
      <c r="D1675" s="225">
        <v>1000</v>
      </c>
      <c r="E1675" s="226"/>
    </row>
    <row r="1676" spans="1:5">
      <c r="A1676" s="224"/>
      <c r="B1676" s="227" t="s">
        <v>1951</v>
      </c>
      <c r="C1676" s="224" t="s">
        <v>1906</v>
      </c>
      <c r="D1676" s="225">
        <v>1250</v>
      </c>
      <c r="E1676" s="226"/>
    </row>
    <row r="1677" spans="1:5">
      <c r="A1677" s="224"/>
      <c r="B1677" s="227" t="s">
        <v>1952</v>
      </c>
      <c r="C1677" s="224"/>
      <c r="D1677" s="225"/>
      <c r="E1677" s="226"/>
    </row>
    <row r="1678" spans="1:5">
      <c r="A1678" s="224"/>
      <c r="B1678" s="227" t="s">
        <v>1953</v>
      </c>
      <c r="C1678" s="224" t="s">
        <v>1906</v>
      </c>
      <c r="D1678" s="225">
        <v>1450</v>
      </c>
      <c r="E1678" s="226"/>
    </row>
    <row r="1679" spans="1:5">
      <c r="A1679" s="224"/>
      <c r="B1679" s="227" t="s">
        <v>1954</v>
      </c>
      <c r="C1679" s="224" t="s">
        <v>1906</v>
      </c>
      <c r="D1679" s="225">
        <v>1600</v>
      </c>
      <c r="E1679" s="226"/>
    </row>
    <row r="1680" spans="1:5">
      <c r="A1680" s="224"/>
      <c r="B1680" s="227" t="s">
        <v>1955</v>
      </c>
      <c r="C1680" s="224" t="s">
        <v>1906</v>
      </c>
      <c r="D1680" s="225">
        <v>1700</v>
      </c>
      <c r="E1680" s="226"/>
    </row>
    <row r="1681" spans="1:5">
      <c r="A1681" s="224"/>
      <c r="B1681" s="227" t="s">
        <v>1956</v>
      </c>
      <c r="C1681" s="224" t="s">
        <v>1906</v>
      </c>
      <c r="D1681" s="225">
        <v>2050</v>
      </c>
      <c r="E1681" s="226"/>
    </row>
    <row r="1682" spans="1:5">
      <c r="A1682" s="224"/>
      <c r="B1682" s="227" t="s">
        <v>1957</v>
      </c>
      <c r="C1682" s="224" t="s">
        <v>1906</v>
      </c>
      <c r="D1682" s="225">
        <v>2450</v>
      </c>
      <c r="E1682" s="226"/>
    </row>
    <row r="1683" spans="1:5">
      <c r="A1683" s="224"/>
      <c r="B1683" s="227" t="s">
        <v>1958</v>
      </c>
      <c r="C1683" s="224" t="s">
        <v>1906</v>
      </c>
      <c r="D1683" s="225">
        <v>3250</v>
      </c>
      <c r="E1683" s="226"/>
    </row>
    <row r="1684" spans="1:5">
      <c r="A1684" s="224"/>
      <c r="B1684" s="233" t="s">
        <v>1959</v>
      </c>
      <c r="C1684" s="224" t="s">
        <v>1906</v>
      </c>
      <c r="D1684" s="234">
        <v>3850</v>
      </c>
      <c r="E1684" s="226"/>
    </row>
    <row r="1685" spans="1:5">
      <c r="A1685" s="224"/>
      <c r="B1685" s="233" t="s">
        <v>1960</v>
      </c>
      <c r="C1685" s="224" t="s">
        <v>1906</v>
      </c>
      <c r="D1685" s="234">
        <v>4850</v>
      </c>
      <c r="E1685" s="226"/>
    </row>
    <row r="1686" spans="1:5">
      <c r="A1686" s="224"/>
      <c r="B1686" s="227" t="s">
        <v>1961</v>
      </c>
      <c r="C1686" s="224" t="s">
        <v>1906</v>
      </c>
      <c r="D1686" s="225">
        <v>5750</v>
      </c>
      <c r="E1686" s="226"/>
    </row>
    <row r="1687" spans="1:5">
      <c r="A1687" s="224"/>
      <c r="B1687" s="227" t="s">
        <v>1962</v>
      </c>
      <c r="C1687" s="224" t="s">
        <v>1906</v>
      </c>
      <c r="D1687" s="225">
        <v>6650</v>
      </c>
      <c r="E1687" s="226"/>
    </row>
    <row r="1688" spans="1:5">
      <c r="A1688" s="224"/>
      <c r="B1688" s="227" t="s">
        <v>1963</v>
      </c>
      <c r="C1688" s="224" t="s">
        <v>1906</v>
      </c>
      <c r="D1688" s="225">
        <v>8250</v>
      </c>
      <c r="E1688" s="226"/>
    </row>
    <row r="1689" spans="1:5">
      <c r="A1689" s="224"/>
      <c r="B1689" s="227" t="s">
        <v>1964</v>
      </c>
      <c r="C1689" s="224" t="s">
        <v>1906</v>
      </c>
      <c r="D1689" s="225">
        <v>9750</v>
      </c>
      <c r="E1689" s="226"/>
    </row>
    <row r="1690" spans="1:5">
      <c r="A1690" s="224"/>
      <c r="B1690" s="227"/>
      <c r="C1690" s="224"/>
      <c r="D1690" s="225"/>
      <c r="E1690" s="226"/>
    </row>
    <row r="1691" spans="1:5">
      <c r="A1691" s="222">
        <v>5.3</v>
      </c>
      <c r="B1691" s="223" t="s">
        <v>1965</v>
      </c>
      <c r="C1691" s="224"/>
      <c r="D1691" s="225"/>
      <c r="E1691" s="226"/>
    </row>
    <row r="1692" spans="1:5">
      <c r="A1692" s="224"/>
      <c r="B1692" s="227" t="s">
        <v>1966</v>
      </c>
      <c r="C1692" s="224" t="s">
        <v>1906</v>
      </c>
      <c r="D1692" s="225">
        <v>650</v>
      </c>
      <c r="E1692" s="226"/>
    </row>
    <row r="1693" spans="1:5">
      <c r="A1693" s="224"/>
      <c r="B1693" s="227" t="s">
        <v>1967</v>
      </c>
      <c r="C1693" s="224" t="s">
        <v>1906</v>
      </c>
      <c r="D1693" s="225">
        <v>650</v>
      </c>
      <c r="E1693" s="226"/>
    </row>
    <row r="1694" spans="1:5">
      <c r="A1694" s="224"/>
      <c r="B1694" s="227"/>
      <c r="C1694" s="224"/>
      <c r="D1694" s="225"/>
      <c r="E1694" s="226"/>
    </row>
    <row r="1695" spans="1:5">
      <c r="A1695" s="222">
        <v>5.4</v>
      </c>
      <c r="B1695" s="223" t="s">
        <v>1968</v>
      </c>
      <c r="C1695" s="224"/>
      <c r="D1695" s="225"/>
      <c r="E1695" s="226" t="s">
        <v>1969</v>
      </c>
    </row>
    <row r="1696" spans="1:5">
      <c r="A1696" s="224"/>
      <c r="B1696" s="227" t="s">
        <v>1970</v>
      </c>
      <c r="C1696" s="224" t="s">
        <v>44</v>
      </c>
      <c r="D1696" s="225">
        <v>30</v>
      </c>
      <c r="E1696" s="226"/>
    </row>
    <row r="1697" spans="1:5">
      <c r="A1697" s="224"/>
      <c r="B1697" s="227" t="s">
        <v>1971</v>
      </c>
      <c r="C1697" s="224" t="s">
        <v>44</v>
      </c>
      <c r="D1697" s="225">
        <v>50</v>
      </c>
      <c r="E1697" s="226"/>
    </row>
    <row r="1698" spans="1:5">
      <c r="A1698" s="224"/>
      <c r="B1698" s="227" t="s">
        <v>1972</v>
      </c>
      <c r="C1698" s="224" t="s">
        <v>44</v>
      </c>
      <c r="D1698" s="225">
        <v>65</v>
      </c>
      <c r="E1698" s="226"/>
    </row>
    <row r="1699" spans="1:5">
      <c r="A1699" s="224"/>
      <c r="B1699" s="227" t="s">
        <v>1973</v>
      </c>
      <c r="C1699" s="224" t="s">
        <v>44</v>
      </c>
      <c r="D1699" s="225">
        <v>80</v>
      </c>
      <c r="E1699" s="226"/>
    </row>
    <row r="1700" spans="1:5">
      <c r="A1700" s="224"/>
      <c r="B1700" s="227" t="s">
        <v>1974</v>
      </c>
      <c r="C1700" s="224" t="s">
        <v>44</v>
      </c>
      <c r="D1700" s="225">
        <v>110</v>
      </c>
      <c r="E1700" s="226"/>
    </row>
    <row r="1701" spans="1:5">
      <c r="A1701" s="224"/>
      <c r="B1701" s="227" t="s">
        <v>1975</v>
      </c>
      <c r="C1701" s="224" t="s">
        <v>44</v>
      </c>
      <c r="D1701" s="225">
        <v>150</v>
      </c>
      <c r="E1701" s="226"/>
    </row>
    <row r="1702" spans="1:5">
      <c r="A1702" s="224"/>
      <c r="B1702" s="227" t="s">
        <v>1976</v>
      </c>
      <c r="C1702" s="224" t="s">
        <v>44</v>
      </c>
      <c r="D1702" s="225">
        <v>200</v>
      </c>
      <c r="E1702" s="226"/>
    </row>
    <row r="1703" spans="1:5">
      <c r="A1703" s="224"/>
      <c r="B1703" s="227" t="s">
        <v>1977</v>
      </c>
      <c r="C1703" s="224" t="s">
        <v>44</v>
      </c>
      <c r="D1703" s="225">
        <v>255</v>
      </c>
      <c r="E1703" s="226"/>
    </row>
    <row r="1704" spans="1:5">
      <c r="A1704" s="224"/>
      <c r="B1704" s="227" t="s">
        <v>1978</v>
      </c>
      <c r="C1704" s="224" t="s">
        <v>44</v>
      </c>
      <c r="D1704" s="225">
        <v>380</v>
      </c>
      <c r="E1704" s="226"/>
    </row>
    <row r="1705" spans="1:5">
      <c r="A1705" s="224"/>
      <c r="B1705" s="227" t="s">
        <v>1979</v>
      </c>
      <c r="C1705" s="224" t="s">
        <v>44</v>
      </c>
      <c r="D1705" s="225">
        <v>575</v>
      </c>
      <c r="E1705" s="226"/>
    </row>
    <row r="1706" spans="1:5">
      <c r="A1706" s="224"/>
      <c r="B1706" s="227"/>
      <c r="C1706" s="224"/>
      <c r="D1706" s="225"/>
      <c r="E1706" s="226"/>
    </row>
    <row r="1707" spans="1:5">
      <c r="A1707" s="222">
        <v>5.5</v>
      </c>
      <c r="B1707" s="223" t="s">
        <v>1980</v>
      </c>
      <c r="C1707" s="224"/>
      <c r="D1707" s="225"/>
      <c r="E1707" s="226" t="s">
        <v>1969</v>
      </c>
    </row>
    <row r="1708" spans="1:5">
      <c r="A1708" s="224"/>
      <c r="B1708" s="227" t="s">
        <v>1971</v>
      </c>
      <c r="C1708" s="224" t="s">
        <v>44</v>
      </c>
      <c r="D1708" s="225">
        <v>25</v>
      </c>
      <c r="E1708" s="226"/>
    </row>
    <row r="1709" spans="1:5">
      <c r="A1709" s="224"/>
      <c r="B1709" s="227" t="s">
        <v>1973</v>
      </c>
      <c r="C1709" s="224" t="s">
        <v>44</v>
      </c>
      <c r="D1709" s="225">
        <v>25</v>
      </c>
      <c r="E1709" s="226"/>
    </row>
    <row r="1710" spans="1:5">
      <c r="A1710" s="224"/>
      <c r="B1710" s="227" t="s">
        <v>1981</v>
      </c>
      <c r="C1710" s="224" t="s">
        <v>44</v>
      </c>
      <c r="D1710" s="225">
        <v>25</v>
      </c>
      <c r="E1710" s="226"/>
    </row>
    <row r="1711" spans="1:5">
      <c r="A1711" s="224"/>
      <c r="B1711" s="227" t="s">
        <v>1982</v>
      </c>
      <c r="C1711" s="224" t="s">
        <v>44</v>
      </c>
      <c r="D1711" s="225">
        <v>25</v>
      </c>
      <c r="E1711" s="226"/>
    </row>
    <row r="1712" spans="1:5">
      <c r="A1712" s="224"/>
      <c r="B1712" s="227" t="s">
        <v>1983</v>
      </c>
      <c r="C1712" s="224" t="s">
        <v>44</v>
      </c>
      <c r="D1712" s="225">
        <v>25</v>
      </c>
      <c r="E1712" s="226"/>
    </row>
    <row r="1713" spans="1:5">
      <c r="A1713" s="224"/>
      <c r="B1713" s="227" t="s">
        <v>1984</v>
      </c>
      <c r="C1713" s="224" t="s">
        <v>44</v>
      </c>
      <c r="D1713" s="225">
        <v>25</v>
      </c>
      <c r="E1713" s="226"/>
    </row>
    <row r="1714" spans="1:5">
      <c r="A1714" s="224"/>
      <c r="B1714" s="227" t="s">
        <v>1985</v>
      </c>
      <c r="C1714" s="224" t="s">
        <v>44</v>
      </c>
      <c r="D1714" s="225">
        <v>25</v>
      </c>
      <c r="E1714" s="226"/>
    </row>
    <row r="1715" spans="1:5">
      <c r="A1715" s="224"/>
      <c r="B1715" s="227" t="s">
        <v>1986</v>
      </c>
      <c r="C1715" s="224" t="s">
        <v>44</v>
      </c>
      <c r="D1715" s="225">
        <v>33</v>
      </c>
      <c r="E1715" s="226"/>
    </row>
    <row r="1716" spans="1:5">
      <c r="A1716" s="224"/>
      <c r="B1716" s="227" t="s">
        <v>1987</v>
      </c>
      <c r="C1716" s="224" t="s">
        <v>44</v>
      </c>
      <c r="D1716" s="225">
        <v>54</v>
      </c>
      <c r="E1716" s="226"/>
    </row>
    <row r="1717" spans="1:5">
      <c r="A1717" s="224"/>
      <c r="B1717" s="227"/>
      <c r="C1717" s="224"/>
      <c r="D1717" s="225"/>
      <c r="E1717" s="226"/>
    </row>
    <row r="1718" spans="1:5">
      <c r="A1718" s="222">
        <v>5.6</v>
      </c>
      <c r="B1718" s="223" t="s">
        <v>1988</v>
      </c>
      <c r="C1718" s="224"/>
      <c r="D1718" s="225"/>
      <c r="E1718" s="226" t="s">
        <v>1969</v>
      </c>
    </row>
    <row r="1719" spans="1:5">
      <c r="A1719" s="224"/>
      <c r="B1719" s="227" t="s">
        <v>1989</v>
      </c>
      <c r="C1719" s="224" t="s">
        <v>44</v>
      </c>
      <c r="D1719" s="225">
        <v>15</v>
      </c>
      <c r="E1719" s="226"/>
    </row>
    <row r="1720" spans="1:5">
      <c r="A1720" s="224"/>
      <c r="B1720" s="227" t="s">
        <v>1990</v>
      </c>
      <c r="C1720" s="224" t="s">
        <v>44</v>
      </c>
      <c r="D1720" s="225">
        <v>15</v>
      </c>
      <c r="E1720" s="226"/>
    </row>
    <row r="1721" spans="1:5">
      <c r="A1721" s="224"/>
      <c r="B1721" s="227" t="s">
        <v>1991</v>
      </c>
      <c r="C1721" s="224" t="s">
        <v>44</v>
      </c>
      <c r="D1721" s="225">
        <v>16</v>
      </c>
      <c r="E1721" s="226"/>
    </row>
    <row r="1722" spans="1:5">
      <c r="A1722" s="224"/>
      <c r="B1722" s="227" t="s">
        <v>1992</v>
      </c>
      <c r="C1722" s="224" t="s">
        <v>44</v>
      </c>
      <c r="D1722" s="225">
        <v>18</v>
      </c>
      <c r="E1722" s="226"/>
    </row>
    <row r="1723" spans="1:5">
      <c r="A1723" s="224"/>
      <c r="B1723" s="227" t="s">
        <v>1993</v>
      </c>
      <c r="C1723" s="224" t="s">
        <v>44</v>
      </c>
      <c r="D1723" s="225">
        <v>20</v>
      </c>
      <c r="E1723" s="226"/>
    </row>
    <row r="1724" spans="1:5">
      <c r="A1724" s="224"/>
      <c r="B1724" s="227" t="s">
        <v>1994</v>
      </c>
      <c r="C1724" s="224" t="s">
        <v>44</v>
      </c>
      <c r="D1724" s="225">
        <v>25</v>
      </c>
      <c r="E1724" s="226"/>
    </row>
    <row r="1725" spans="1:5">
      <c r="A1725" s="224"/>
      <c r="B1725" s="227" t="s">
        <v>1995</v>
      </c>
      <c r="C1725" s="224" t="s">
        <v>44</v>
      </c>
      <c r="D1725" s="225">
        <v>25</v>
      </c>
      <c r="E1725" s="226"/>
    </row>
    <row r="1726" spans="1:5">
      <c r="A1726" s="224"/>
      <c r="B1726" s="227" t="s">
        <v>1996</v>
      </c>
      <c r="C1726" s="224" t="s">
        <v>44</v>
      </c>
      <c r="D1726" s="225">
        <v>35</v>
      </c>
      <c r="E1726" s="226"/>
    </row>
    <row r="1727" spans="1:5">
      <c r="A1727" s="224"/>
      <c r="B1727" s="227" t="s">
        <v>1997</v>
      </c>
      <c r="C1727" s="224" t="s">
        <v>44</v>
      </c>
      <c r="D1727" s="225">
        <v>45</v>
      </c>
      <c r="E1727" s="226"/>
    </row>
    <row r="1728" spans="1:5">
      <c r="A1728" s="224"/>
      <c r="B1728" s="227" t="s">
        <v>1998</v>
      </c>
      <c r="C1728" s="224" t="s">
        <v>44</v>
      </c>
      <c r="D1728" s="225">
        <v>50</v>
      </c>
      <c r="E1728" s="226"/>
    </row>
    <row r="1729" spans="1:5">
      <c r="A1729" s="224"/>
      <c r="B1729" s="227" t="s">
        <v>1999</v>
      </c>
      <c r="C1729" s="224" t="s">
        <v>44</v>
      </c>
      <c r="D1729" s="225">
        <v>12</v>
      </c>
      <c r="E1729" s="226"/>
    </row>
    <row r="1730" spans="1:5">
      <c r="A1730" s="224"/>
      <c r="B1730" s="227" t="s">
        <v>2000</v>
      </c>
      <c r="C1730" s="224" t="s">
        <v>44</v>
      </c>
      <c r="D1730" s="225">
        <v>14</v>
      </c>
      <c r="E1730" s="226"/>
    </row>
    <row r="1731" spans="1:5">
      <c r="A1731" s="224"/>
      <c r="B1731" s="227" t="s">
        <v>2001</v>
      </c>
      <c r="C1731" s="224" t="s">
        <v>44</v>
      </c>
      <c r="D1731" s="225">
        <v>14</v>
      </c>
      <c r="E1731" s="226"/>
    </row>
    <row r="1732" spans="1:5">
      <c r="A1732" s="224"/>
      <c r="B1732" s="227" t="s">
        <v>2002</v>
      </c>
      <c r="C1732" s="224" t="s">
        <v>44</v>
      </c>
      <c r="D1732" s="225">
        <v>16</v>
      </c>
      <c r="E1732" s="226"/>
    </row>
    <row r="1733" spans="1:5">
      <c r="A1733" s="224"/>
      <c r="B1733" s="227" t="s">
        <v>2003</v>
      </c>
      <c r="C1733" s="224" t="s">
        <v>44</v>
      </c>
      <c r="D1733" s="225">
        <v>16</v>
      </c>
      <c r="E1733" s="226"/>
    </row>
    <row r="1734" spans="1:5">
      <c r="A1734" s="224"/>
      <c r="B1734" s="227" t="s">
        <v>2004</v>
      </c>
      <c r="C1734" s="224" t="s">
        <v>44</v>
      </c>
      <c r="D1734" s="225">
        <v>18</v>
      </c>
      <c r="E1734" s="226"/>
    </row>
    <row r="1735" spans="1:5">
      <c r="A1735" s="224"/>
      <c r="B1735" s="227" t="s">
        <v>2005</v>
      </c>
      <c r="C1735" s="224" t="s">
        <v>44</v>
      </c>
      <c r="D1735" s="225">
        <v>18</v>
      </c>
      <c r="E1735" s="226"/>
    </row>
    <row r="1736" spans="1:5">
      <c r="A1736" s="224"/>
      <c r="B1736" s="227" t="s">
        <v>2006</v>
      </c>
      <c r="C1736" s="224" t="s">
        <v>44</v>
      </c>
      <c r="D1736" s="225">
        <v>20</v>
      </c>
      <c r="E1736" s="226"/>
    </row>
    <row r="1737" spans="1:5">
      <c r="A1737" s="224"/>
      <c r="B1737" s="227" t="s">
        <v>2007</v>
      </c>
      <c r="C1737" s="224" t="s">
        <v>44</v>
      </c>
      <c r="D1737" s="225">
        <v>20</v>
      </c>
      <c r="E1737" s="226"/>
    </row>
    <row r="1738" spans="1:5">
      <c r="A1738" s="224"/>
      <c r="B1738" s="227"/>
      <c r="C1738" s="224"/>
      <c r="D1738" s="225"/>
      <c r="E1738" s="226"/>
    </row>
    <row r="1739" spans="1:5">
      <c r="A1739" s="222">
        <v>5.7</v>
      </c>
      <c r="B1739" s="223" t="s">
        <v>2008</v>
      </c>
      <c r="C1739" s="224"/>
      <c r="D1739" s="225"/>
      <c r="E1739" s="226" t="s">
        <v>2009</v>
      </c>
    </row>
    <row r="1740" spans="1:5">
      <c r="A1740" s="224"/>
      <c r="B1740" s="227" t="s">
        <v>2010</v>
      </c>
      <c r="C1740" s="224" t="s">
        <v>841</v>
      </c>
      <c r="D1740" s="225">
        <v>35</v>
      </c>
      <c r="E1740" s="226"/>
    </row>
    <row r="1741" spans="1:5">
      <c r="A1741" s="224"/>
      <c r="B1741" s="227" t="s">
        <v>2011</v>
      </c>
      <c r="C1741" s="224" t="s">
        <v>841</v>
      </c>
      <c r="D1741" s="225">
        <v>30</v>
      </c>
      <c r="E1741" s="226"/>
    </row>
    <row r="1742" spans="1:5">
      <c r="A1742" s="224"/>
      <c r="B1742" s="227" t="s">
        <v>2012</v>
      </c>
      <c r="C1742" s="224" t="s">
        <v>841</v>
      </c>
      <c r="D1742" s="225">
        <v>25</v>
      </c>
      <c r="E1742" s="226"/>
    </row>
    <row r="1743" spans="1:5">
      <c r="A1743" s="224"/>
      <c r="B1743" s="227" t="s">
        <v>2013</v>
      </c>
      <c r="C1743" s="224" t="s">
        <v>841</v>
      </c>
      <c r="D1743" s="225">
        <v>24</v>
      </c>
      <c r="E1743" s="226"/>
    </row>
    <row r="1744" spans="1:5">
      <c r="A1744" s="224"/>
      <c r="B1744" s="227" t="s">
        <v>2014</v>
      </c>
      <c r="C1744" s="224" t="s">
        <v>841</v>
      </c>
      <c r="D1744" s="225">
        <v>18</v>
      </c>
      <c r="E1744" s="226"/>
    </row>
    <row r="1745" spans="1:5">
      <c r="A1745" s="224"/>
      <c r="B1745" s="227"/>
      <c r="C1745" s="224"/>
      <c r="D1745" s="225"/>
      <c r="E1745" s="226"/>
    </row>
    <row r="1746" spans="1:5">
      <c r="A1746" s="222">
        <v>5.8</v>
      </c>
      <c r="B1746" s="223" t="s">
        <v>2015</v>
      </c>
      <c r="C1746" s="224"/>
      <c r="D1746" s="225"/>
      <c r="E1746" s="226" t="s">
        <v>2009</v>
      </c>
    </row>
    <row r="1747" spans="1:5">
      <c r="A1747" s="224"/>
      <c r="B1747" s="227" t="s">
        <v>2016</v>
      </c>
      <c r="C1747" s="224" t="s">
        <v>1906</v>
      </c>
      <c r="D1747" s="225">
        <v>15</v>
      </c>
      <c r="E1747" s="226"/>
    </row>
    <row r="1748" spans="1:5">
      <c r="A1748" s="224"/>
      <c r="B1748" s="227"/>
      <c r="C1748" s="224"/>
      <c r="D1748" s="225"/>
      <c r="E1748" s="226"/>
    </row>
    <row r="1749" spans="1:5">
      <c r="A1749" s="222">
        <v>5.9</v>
      </c>
      <c r="B1749" s="223" t="s">
        <v>2017</v>
      </c>
      <c r="C1749" s="224"/>
      <c r="D1749" s="225"/>
      <c r="E1749" s="226"/>
    </row>
    <row r="1750" spans="1:5">
      <c r="A1750" s="224"/>
      <c r="B1750" s="227" t="s">
        <v>2018</v>
      </c>
      <c r="C1750" s="224" t="s">
        <v>44</v>
      </c>
      <c r="D1750" s="225">
        <v>25</v>
      </c>
      <c r="E1750" s="226"/>
    </row>
    <row r="1751" spans="1:5">
      <c r="A1751" s="224"/>
      <c r="B1751" s="227" t="s">
        <v>2019</v>
      </c>
      <c r="C1751" s="224" t="s">
        <v>44</v>
      </c>
      <c r="D1751" s="225">
        <v>30</v>
      </c>
      <c r="E1751" s="226"/>
    </row>
    <row r="1752" spans="1:5">
      <c r="A1752" s="224"/>
      <c r="B1752" s="227" t="s">
        <v>2020</v>
      </c>
      <c r="C1752" s="224" t="s">
        <v>44</v>
      </c>
      <c r="D1752" s="225">
        <v>30</v>
      </c>
      <c r="E1752" s="226"/>
    </row>
    <row r="1753" spans="1:5">
      <c r="A1753" s="224"/>
      <c r="B1753" s="227" t="s">
        <v>2021</v>
      </c>
      <c r="C1753" s="224" t="s">
        <v>44</v>
      </c>
      <c r="D1753" s="225">
        <v>35</v>
      </c>
      <c r="E1753" s="226"/>
    </row>
    <row r="1754" spans="1:5">
      <c r="A1754" s="224"/>
      <c r="B1754" s="227" t="s">
        <v>2022</v>
      </c>
      <c r="C1754" s="224" t="s">
        <v>44</v>
      </c>
      <c r="D1754" s="225">
        <v>40</v>
      </c>
      <c r="E1754" s="226"/>
    </row>
    <row r="1755" spans="1:5">
      <c r="A1755" s="224"/>
      <c r="B1755" s="227" t="s">
        <v>2023</v>
      </c>
      <c r="C1755" s="224" t="s">
        <v>44</v>
      </c>
      <c r="D1755" s="225">
        <v>45</v>
      </c>
      <c r="E1755" s="226"/>
    </row>
    <row r="1756" spans="1:5">
      <c r="A1756" s="224"/>
      <c r="B1756" s="227" t="s">
        <v>2024</v>
      </c>
      <c r="C1756" s="224" t="s">
        <v>44</v>
      </c>
      <c r="D1756" s="225">
        <v>50</v>
      </c>
      <c r="E1756" s="226"/>
    </row>
    <row r="1757" spans="1:5">
      <c r="A1757" s="224"/>
      <c r="B1757" s="227" t="s">
        <v>2025</v>
      </c>
      <c r="C1757" s="224" t="s">
        <v>44</v>
      </c>
      <c r="D1757" s="225">
        <v>60</v>
      </c>
      <c r="E1757" s="226"/>
    </row>
    <row r="1758" spans="1:5">
      <c r="A1758" s="224"/>
      <c r="B1758" s="227"/>
      <c r="C1758" s="224"/>
      <c r="D1758" s="225"/>
      <c r="E1758" s="226"/>
    </row>
    <row r="1759" spans="1:5">
      <c r="A1759" s="222">
        <v>5.0999999999999996</v>
      </c>
      <c r="B1759" s="223" t="s">
        <v>2026</v>
      </c>
      <c r="C1759" s="224"/>
      <c r="D1759" s="225"/>
      <c r="E1759" s="226"/>
    </row>
    <row r="1760" spans="1:5">
      <c r="A1760" s="224"/>
      <c r="B1760" s="227" t="s">
        <v>2027</v>
      </c>
      <c r="C1760" s="224"/>
      <c r="D1760" s="225"/>
      <c r="E1760" s="226"/>
    </row>
    <row r="1761" spans="1:5">
      <c r="A1761" s="224"/>
      <c r="B1761" s="227" t="s">
        <v>2028</v>
      </c>
      <c r="C1761" s="224" t="s">
        <v>2029</v>
      </c>
      <c r="D1761" s="225">
        <v>125</v>
      </c>
      <c r="E1761" s="226"/>
    </row>
    <row r="1762" spans="1:5">
      <c r="A1762" s="224"/>
      <c r="B1762" s="227" t="s">
        <v>2030</v>
      </c>
      <c r="C1762" s="224" t="s">
        <v>2029</v>
      </c>
      <c r="D1762" s="225">
        <v>125</v>
      </c>
      <c r="E1762" s="226"/>
    </row>
    <row r="1763" spans="1:5">
      <c r="A1763" s="224"/>
      <c r="B1763" s="227" t="s">
        <v>2031</v>
      </c>
      <c r="C1763" s="224" t="s">
        <v>2029</v>
      </c>
      <c r="D1763" s="225">
        <v>150</v>
      </c>
      <c r="E1763" s="226"/>
    </row>
    <row r="1764" spans="1:5">
      <c r="A1764" s="224"/>
      <c r="B1764" s="227" t="s">
        <v>2032</v>
      </c>
      <c r="C1764" s="224" t="s">
        <v>2029</v>
      </c>
      <c r="D1764" s="225">
        <v>150</v>
      </c>
      <c r="E1764" s="226"/>
    </row>
    <row r="1765" spans="1:5">
      <c r="A1765" s="224"/>
      <c r="B1765" s="227" t="s">
        <v>2033</v>
      </c>
      <c r="C1765" s="224" t="s">
        <v>2029</v>
      </c>
      <c r="D1765" s="225">
        <v>150</v>
      </c>
      <c r="E1765" s="226"/>
    </row>
    <row r="1766" spans="1:5">
      <c r="A1766" s="224"/>
      <c r="B1766" s="227" t="s">
        <v>2034</v>
      </c>
      <c r="C1766" s="224"/>
      <c r="D1766" s="225"/>
      <c r="E1766" s="226"/>
    </row>
    <row r="1767" spans="1:5">
      <c r="A1767" s="224"/>
      <c r="B1767" s="227" t="s">
        <v>2035</v>
      </c>
      <c r="C1767" s="224" t="s">
        <v>2029</v>
      </c>
      <c r="D1767" s="225">
        <v>200</v>
      </c>
      <c r="E1767" s="226"/>
    </row>
    <row r="1768" spans="1:5">
      <c r="A1768" s="224"/>
      <c r="B1768" s="227" t="s">
        <v>2036</v>
      </c>
      <c r="C1768" s="224" t="s">
        <v>2029</v>
      </c>
      <c r="D1768" s="225">
        <v>250</v>
      </c>
      <c r="E1768" s="226"/>
    </row>
    <row r="1769" spans="1:5">
      <c r="A1769" s="224"/>
      <c r="B1769" s="227" t="s">
        <v>2037</v>
      </c>
      <c r="C1769" s="224" t="s">
        <v>2029</v>
      </c>
      <c r="D1769" s="225">
        <v>350</v>
      </c>
      <c r="E1769" s="226"/>
    </row>
    <row r="1770" spans="1:5">
      <c r="A1770" s="224"/>
      <c r="B1770" s="227" t="s">
        <v>2038</v>
      </c>
      <c r="C1770" s="224" t="s">
        <v>2029</v>
      </c>
      <c r="D1770" s="225">
        <v>550</v>
      </c>
      <c r="E1770" s="226"/>
    </row>
    <row r="1771" spans="1:5">
      <c r="A1771" s="224"/>
      <c r="B1771" s="227" t="s">
        <v>2039</v>
      </c>
      <c r="C1771" s="224" t="s">
        <v>2029</v>
      </c>
      <c r="D1771" s="225">
        <v>650</v>
      </c>
      <c r="E1771" s="226"/>
    </row>
    <row r="1772" spans="1:5">
      <c r="A1772" s="224"/>
      <c r="B1772" s="227" t="s">
        <v>2040</v>
      </c>
      <c r="C1772" s="224"/>
      <c r="D1772" s="225"/>
      <c r="E1772" s="226"/>
    </row>
    <row r="1773" spans="1:5">
      <c r="A1773" s="224"/>
      <c r="B1773" s="227" t="s">
        <v>2030</v>
      </c>
      <c r="C1773" s="224" t="s">
        <v>2029</v>
      </c>
      <c r="D1773" s="225">
        <v>125</v>
      </c>
      <c r="E1773" s="226"/>
    </row>
    <row r="1774" spans="1:5">
      <c r="A1774" s="224"/>
      <c r="B1774" s="227" t="s">
        <v>2041</v>
      </c>
      <c r="C1774" s="224" t="s">
        <v>2029</v>
      </c>
      <c r="D1774" s="225">
        <v>150</v>
      </c>
      <c r="E1774" s="226"/>
    </row>
    <row r="1775" spans="1:5">
      <c r="A1775" s="224"/>
      <c r="B1775" s="227" t="s">
        <v>2042</v>
      </c>
      <c r="C1775" s="224" t="s">
        <v>2029</v>
      </c>
      <c r="D1775" s="225">
        <v>250</v>
      </c>
      <c r="E1775" s="226"/>
    </row>
    <row r="1776" spans="1:5">
      <c r="A1776" s="224"/>
      <c r="B1776" s="227" t="s">
        <v>2037</v>
      </c>
      <c r="C1776" s="224" t="s">
        <v>2029</v>
      </c>
      <c r="D1776" s="225">
        <v>400</v>
      </c>
      <c r="E1776" s="226"/>
    </row>
    <row r="1777" spans="1:5">
      <c r="A1777" s="224"/>
      <c r="B1777" s="227" t="s">
        <v>2043</v>
      </c>
      <c r="C1777" s="224" t="s">
        <v>2029</v>
      </c>
      <c r="D1777" s="225">
        <v>400</v>
      </c>
      <c r="E1777" s="226"/>
    </row>
    <row r="1778" spans="1:5">
      <c r="A1778" s="224"/>
      <c r="B1778" s="227" t="s">
        <v>2044</v>
      </c>
      <c r="C1778" s="224"/>
      <c r="D1778" s="225"/>
      <c r="E1778" s="226"/>
    </row>
    <row r="1779" spans="1:5">
      <c r="A1779" s="224"/>
      <c r="B1779" s="227" t="s">
        <v>2028</v>
      </c>
      <c r="C1779" s="224" t="s">
        <v>2029</v>
      </c>
      <c r="D1779" s="225">
        <v>125</v>
      </c>
      <c r="E1779" s="226"/>
    </row>
    <row r="1780" spans="1:5">
      <c r="A1780" s="224"/>
      <c r="B1780" s="227" t="s">
        <v>2030</v>
      </c>
      <c r="C1780" s="224" t="s">
        <v>2029</v>
      </c>
      <c r="D1780" s="225">
        <v>125</v>
      </c>
      <c r="E1780" s="226"/>
    </row>
    <row r="1781" spans="1:5">
      <c r="A1781" s="224"/>
      <c r="B1781" s="227" t="s">
        <v>2031</v>
      </c>
      <c r="C1781" s="224" t="s">
        <v>2029</v>
      </c>
      <c r="D1781" s="225">
        <v>150</v>
      </c>
      <c r="E1781" s="226"/>
    </row>
    <row r="1782" spans="1:5">
      <c r="A1782" s="224"/>
      <c r="B1782" s="227" t="s">
        <v>2032</v>
      </c>
      <c r="C1782" s="224" t="s">
        <v>2029</v>
      </c>
      <c r="D1782" s="225">
        <v>150</v>
      </c>
      <c r="E1782" s="226"/>
    </row>
    <row r="1783" spans="1:5">
      <c r="A1783" s="224"/>
      <c r="B1783" s="227" t="s">
        <v>2045</v>
      </c>
      <c r="C1783" s="224"/>
      <c r="D1783" s="225"/>
      <c r="E1783" s="226"/>
    </row>
    <row r="1784" spans="1:5">
      <c r="A1784" s="224"/>
      <c r="B1784" s="227" t="s">
        <v>2030</v>
      </c>
      <c r="C1784" s="224" t="s">
        <v>2029</v>
      </c>
      <c r="D1784" s="225">
        <v>125</v>
      </c>
      <c r="E1784" s="226"/>
    </row>
    <row r="1785" spans="1:5">
      <c r="A1785" s="224"/>
      <c r="B1785" s="227" t="s">
        <v>2031</v>
      </c>
      <c r="C1785" s="224" t="s">
        <v>2029</v>
      </c>
      <c r="D1785" s="225">
        <v>150</v>
      </c>
      <c r="E1785" s="226"/>
    </row>
    <row r="1786" spans="1:5">
      <c r="A1786" s="224"/>
      <c r="B1786" s="227" t="s">
        <v>2032</v>
      </c>
      <c r="C1786" s="224" t="s">
        <v>2029</v>
      </c>
      <c r="D1786" s="225">
        <v>150</v>
      </c>
      <c r="E1786" s="226"/>
    </row>
    <row r="1787" spans="1:5">
      <c r="A1787" s="224"/>
      <c r="B1787" s="227" t="s">
        <v>2033</v>
      </c>
      <c r="C1787" s="224" t="s">
        <v>2029</v>
      </c>
      <c r="D1787" s="225">
        <v>150</v>
      </c>
      <c r="E1787" s="226"/>
    </row>
    <row r="1788" spans="1:5">
      <c r="A1788" s="224"/>
      <c r="B1788" s="227" t="s">
        <v>2046</v>
      </c>
      <c r="C1788" s="224" t="s">
        <v>2029</v>
      </c>
      <c r="D1788" s="225">
        <v>175</v>
      </c>
      <c r="E1788" s="226"/>
    </row>
    <row r="1789" spans="1:5">
      <c r="A1789" s="224"/>
      <c r="B1789" s="227" t="s">
        <v>2047</v>
      </c>
      <c r="C1789" s="224"/>
      <c r="D1789" s="225"/>
      <c r="E1789" s="226" t="s">
        <v>1969</v>
      </c>
    </row>
    <row r="1790" spans="1:5">
      <c r="A1790" s="224"/>
      <c r="B1790" s="227" t="s">
        <v>2048</v>
      </c>
      <c r="C1790" s="224" t="s">
        <v>44</v>
      </c>
      <c r="D1790" s="225">
        <v>135</v>
      </c>
      <c r="E1790" s="226"/>
    </row>
    <row r="1791" spans="1:5">
      <c r="A1791" s="224"/>
      <c r="B1791" s="227" t="s">
        <v>2049</v>
      </c>
      <c r="C1791" s="224" t="s">
        <v>44</v>
      </c>
      <c r="D1791" s="225">
        <v>260</v>
      </c>
      <c r="E1791" s="226"/>
    </row>
    <row r="1792" spans="1:5">
      <c r="A1792" s="224"/>
      <c r="B1792" s="227" t="s">
        <v>2050</v>
      </c>
      <c r="C1792" s="224" t="s">
        <v>44</v>
      </c>
      <c r="D1792" s="225">
        <v>365</v>
      </c>
      <c r="E1792" s="226"/>
    </row>
    <row r="1793" spans="1:5">
      <c r="A1793" s="224"/>
      <c r="B1793" s="227" t="s">
        <v>2051</v>
      </c>
      <c r="C1793" s="224" t="s">
        <v>44</v>
      </c>
      <c r="D1793" s="225">
        <v>480</v>
      </c>
      <c r="E1793" s="226"/>
    </row>
    <row r="1794" spans="1:5">
      <c r="D1794" s="236"/>
    </row>
    <row r="1795" spans="1:5">
      <c r="A1795" s="219" t="s">
        <v>14</v>
      </c>
      <c r="B1795" s="235"/>
      <c r="C1795" s="236"/>
      <c r="D1795" s="219"/>
    </row>
    <row r="1796" spans="1:5">
      <c r="A1796" s="219" t="s">
        <v>2052</v>
      </c>
      <c r="B1796" s="235"/>
      <c r="C1796" s="236"/>
      <c r="D1796" s="219"/>
    </row>
    <row r="1797" spans="1:5">
      <c r="A1797" s="219" t="s">
        <v>2053</v>
      </c>
      <c r="B1797" s="235"/>
      <c r="C1797" s="236"/>
      <c r="D1797" s="219"/>
    </row>
    <row r="1798" spans="1:5">
      <c r="A1798" s="219" t="s">
        <v>2054</v>
      </c>
      <c r="B1798" s="235"/>
      <c r="C1798" s="236"/>
      <c r="D1798" s="219"/>
    </row>
    <row r="1799" spans="1:5">
      <c r="A1799" s="219" t="s">
        <v>2055</v>
      </c>
      <c r="B1799" s="235"/>
      <c r="C1799" s="236"/>
      <c r="D1799" s="219"/>
    </row>
    <row r="1800" spans="1:5">
      <c r="A1800" s="219" t="s">
        <v>2056</v>
      </c>
      <c r="B1800" s="235"/>
      <c r="C1800" s="236"/>
      <c r="D1800" s="219"/>
    </row>
    <row r="1801" spans="1:5">
      <c r="A1801" s="219" t="s">
        <v>2057</v>
      </c>
      <c r="B1801" s="235"/>
      <c r="C1801" s="236"/>
      <c r="D1801" s="219"/>
    </row>
    <row r="1802" spans="1:5">
      <c r="A1802" s="219" t="s">
        <v>2058</v>
      </c>
      <c r="B1802" s="235"/>
      <c r="C1802" s="236"/>
      <c r="D1802" s="219"/>
    </row>
    <row r="1803" spans="1:5">
      <c r="B1803" s="235"/>
      <c r="C1803" s="236"/>
      <c r="D1803" s="219"/>
    </row>
    <row r="1804" spans="1:5">
      <c r="D1804" s="236"/>
    </row>
    <row r="1805" spans="1:5">
      <c r="D1805" s="236"/>
    </row>
    <row r="1806" spans="1:5">
      <c r="D1806" s="236"/>
    </row>
    <row r="1807" spans="1:5">
      <c r="D1807" s="236"/>
    </row>
    <row r="1808" spans="1:5">
      <c r="D1808" s="236"/>
    </row>
    <row r="1809" spans="4:4">
      <c r="D1809" s="236"/>
    </row>
    <row r="1810" spans="4:4">
      <c r="D1810" s="236"/>
    </row>
    <row r="1811" spans="4:4">
      <c r="D1811" s="236"/>
    </row>
    <row r="1812" spans="4:4">
      <c r="D1812" s="236"/>
    </row>
    <row r="1813" spans="4:4">
      <c r="D1813" s="236"/>
    </row>
    <row r="1814" spans="4:4">
      <c r="D1814" s="236"/>
    </row>
    <row r="1815" spans="4:4">
      <c r="D1815" s="236"/>
    </row>
    <row r="1816" spans="4:4">
      <c r="D1816" s="236"/>
    </row>
    <row r="1817" spans="4:4">
      <c r="D1817" s="236"/>
    </row>
    <row r="1818" spans="4:4">
      <c r="D1818" s="236"/>
    </row>
    <row r="1819" spans="4:4">
      <c r="D1819" s="236"/>
    </row>
    <row r="1820" spans="4:4">
      <c r="D1820" s="236"/>
    </row>
    <row r="1821" spans="4:4">
      <c r="D1821" s="236"/>
    </row>
    <row r="1822" spans="4:4">
      <c r="D1822" s="236"/>
    </row>
    <row r="1823" spans="4:4">
      <c r="D1823" s="236"/>
    </row>
    <row r="1824" spans="4:4">
      <c r="D1824" s="236"/>
    </row>
    <row r="1825" spans="4:4">
      <c r="D1825" s="236"/>
    </row>
    <row r="1826" spans="4:4">
      <c r="D1826" s="236"/>
    </row>
    <row r="1827" spans="4:4">
      <c r="D1827" s="236"/>
    </row>
    <row r="1828" spans="4:4">
      <c r="D1828" s="236"/>
    </row>
    <row r="1829" spans="4:4">
      <c r="D1829" s="236"/>
    </row>
    <row r="1830" spans="4:4">
      <c r="D1830" s="236"/>
    </row>
    <row r="1831" spans="4:4">
      <c r="D1831" s="236"/>
    </row>
    <row r="1832" spans="4:4">
      <c r="D1832" s="236"/>
    </row>
    <row r="1833" spans="4:4">
      <c r="D1833" s="236"/>
    </row>
    <row r="1834" spans="4:4">
      <c r="D1834" s="236"/>
    </row>
    <row r="1835" spans="4:4">
      <c r="D1835" s="236"/>
    </row>
    <row r="1836" spans="4:4">
      <c r="D1836" s="236"/>
    </row>
    <row r="1837" spans="4:4">
      <c r="D1837" s="236"/>
    </row>
    <row r="1838" spans="4:4">
      <c r="D1838" s="236"/>
    </row>
    <row r="1839" spans="4:4">
      <c r="D1839" s="236"/>
    </row>
    <row r="1840" spans="4:4">
      <c r="D1840" s="236"/>
    </row>
    <row r="1841" spans="4:4">
      <c r="D1841" s="236"/>
    </row>
    <row r="1842" spans="4:4">
      <c r="D1842" s="236"/>
    </row>
    <row r="1843" spans="4:4">
      <c r="D1843" s="236"/>
    </row>
  </sheetData>
  <mergeCells count="1">
    <mergeCell ref="A1:E1"/>
  </mergeCells>
  <pageMargins left="0.39370078740157483" right="0.19685039370078741" top="0.47244094488188981" bottom="0.31496062992125984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731DF"/>
  </sheetPr>
  <dimension ref="A1:Y38"/>
  <sheetViews>
    <sheetView showGridLines="0" view="pageBreakPreview" topLeftCell="A22" zoomScaleSheetLayoutView="100" workbookViewId="0">
      <selection activeCell="E9" sqref="E9"/>
    </sheetView>
  </sheetViews>
  <sheetFormatPr defaultColWidth="9.109375" defaultRowHeight="21.75" customHeight="1"/>
  <cols>
    <col min="1" max="1" width="7.5546875" style="25" customWidth="1"/>
    <col min="2" max="5" width="4.88671875" style="25" customWidth="1"/>
    <col min="6" max="6" width="7.44140625" style="25" customWidth="1"/>
    <col min="7" max="7" width="4.88671875" style="25" customWidth="1"/>
    <col min="8" max="8" width="3.5546875" style="25" customWidth="1"/>
    <col min="9" max="9" width="7.5546875" style="25" customWidth="1"/>
    <col min="10" max="10" width="1.6640625" style="25" customWidth="1"/>
    <col min="11" max="13" width="3.33203125" style="25" customWidth="1"/>
    <col min="14" max="14" width="4.44140625" style="25" customWidth="1"/>
    <col min="15" max="17" width="3.33203125" style="25" customWidth="1"/>
    <col min="18" max="19" width="4.44140625" style="25" customWidth="1"/>
    <col min="20" max="20" width="6.5546875" style="25" customWidth="1"/>
    <col min="21" max="21" width="5" style="25" customWidth="1"/>
    <col min="22" max="22" width="4.109375" style="25" customWidth="1"/>
    <col min="23" max="23" width="9.109375" style="25"/>
    <col min="24" max="24" width="13.33203125" style="25" customWidth="1"/>
    <col min="25" max="25" width="14.88671875" style="25" customWidth="1"/>
    <col min="26" max="16384" width="9.109375" style="25"/>
  </cols>
  <sheetData>
    <row r="1" spans="1:25" ht="21.75" customHeight="1">
      <c r="T1" s="574" t="s">
        <v>23</v>
      </c>
      <c r="U1" s="574"/>
      <c r="V1" s="574"/>
    </row>
    <row r="2" spans="1:25" ht="21.75" customHeight="1">
      <c r="A2" s="575" t="s">
        <v>2308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5" ht="21.75" customHeight="1">
      <c r="A3" s="612" t="s">
        <v>1</v>
      </c>
      <c r="B3" s="612"/>
      <c r="C3" s="612"/>
      <c r="D3" s="27"/>
      <c r="E3" s="27" t="str">
        <f>'ปร.4 ห้องละหมาด'!C2</f>
        <v>งานก่อสร้างอาคาร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5" ht="21.75" customHeight="1">
      <c r="A4" s="576" t="s">
        <v>2</v>
      </c>
      <c r="B4" s="576"/>
      <c r="C4" s="576"/>
      <c r="D4" s="576"/>
      <c r="E4" s="29" t="str">
        <f>'ปร.4 ห้องละหมาด'!C3</f>
        <v>ก่อสร้างอาคารละหมาด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" ht="21.75" customHeight="1">
      <c r="A5" s="576" t="s">
        <v>3</v>
      </c>
      <c r="B5" s="576"/>
      <c r="C5" s="576"/>
      <c r="D5" s="30"/>
      <c r="E5" s="31" t="str">
        <f>'ปร.4 ห้องละหมาด'!C4</f>
        <v>หมู่ที่ 10  ตำบลควนกาหลง  อำเภอควนกาหลง  จ.สตูล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5" ht="21.75" customHeight="1">
      <c r="A6" s="32" t="s">
        <v>5</v>
      </c>
      <c r="B6" s="32"/>
      <c r="C6" s="32"/>
      <c r="D6" s="32"/>
      <c r="E6" s="30" t="str">
        <f>'ปร.4 ห้องละหมาด'!C5</f>
        <v>องค์การบริหารส่วนตำบลควนกาหลง</v>
      </c>
      <c r="F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5" ht="21.75" customHeight="1">
      <c r="A7" s="32" t="s">
        <v>24</v>
      </c>
      <c r="B7" s="32"/>
      <c r="C7" s="32"/>
      <c r="D7" s="32"/>
      <c r="E7" s="32"/>
      <c r="F7" s="33">
        <v>12</v>
      </c>
      <c r="G7" s="576" t="s">
        <v>25</v>
      </c>
      <c r="H7" s="576"/>
      <c r="I7" s="33"/>
      <c r="J7" s="586"/>
      <c r="K7" s="586"/>
      <c r="L7" s="34"/>
      <c r="M7" s="35"/>
      <c r="N7" s="30"/>
      <c r="O7" s="30"/>
      <c r="P7" s="30"/>
      <c r="Q7" s="30"/>
      <c r="R7" s="30"/>
      <c r="S7" s="30"/>
      <c r="T7" s="30"/>
      <c r="U7" s="30"/>
      <c r="V7" s="30"/>
    </row>
    <row r="8" spans="1:25" ht="21.75" customHeight="1">
      <c r="A8" s="36" t="str">
        <f>'ปร.6 ห้องละหมาด'!A7</f>
        <v>วันที่กำหนดราคากลาง</v>
      </c>
      <c r="B8" s="36"/>
      <c r="C8" s="36"/>
      <c r="D8" s="36"/>
      <c r="E8" s="587">
        <f>'ปร.6 ห้องละหมาด'!E7:G7</f>
        <v>44327</v>
      </c>
      <c r="F8" s="587"/>
      <c r="G8" s="58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s="39" customFormat="1" ht="21.75" customHeight="1" thickBo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607" t="s">
        <v>6</v>
      </c>
      <c r="V9" s="607"/>
    </row>
    <row r="10" spans="1:25" ht="35.1" customHeight="1" thickTop="1" thickBot="1">
      <c r="A10" s="40" t="s">
        <v>7</v>
      </c>
      <c r="B10" s="608" t="s">
        <v>8</v>
      </c>
      <c r="C10" s="608"/>
      <c r="D10" s="608"/>
      <c r="E10" s="608"/>
      <c r="F10" s="608"/>
      <c r="G10" s="608"/>
      <c r="H10" s="608"/>
      <c r="I10" s="608"/>
      <c r="J10" s="608"/>
      <c r="K10" s="609" t="s">
        <v>26</v>
      </c>
      <c r="L10" s="608"/>
      <c r="M10" s="608"/>
      <c r="N10" s="608"/>
      <c r="O10" s="608" t="s">
        <v>27</v>
      </c>
      <c r="P10" s="608"/>
      <c r="Q10" s="608"/>
      <c r="R10" s="610" t="s">
        <v>28</v>
      </c>
      <c r="S10" s="611"/>
      <c r="T10" s="611"/>
      <c r="U10" s="608" t="s">
        <v>14</v>
      </c>
      <c r="V10" s="608"/>
    </row>
    <row r="11" spans="1:25" ht="21.75" customHeight="1" thickTop="1">
      <c r="A11" s="169">
        <v>1</v>
      </c>
      <c r="B11" s="188" t="str">
        <f>'ปร.4 ห้องละหมาด'!B10</f>
        <v>งานก่อสร้างอาคารละหมาด</v>
      </c>
      <c r="C11" s="189"/>
      <c r="D11" s="189"/>
      <c r="E11" s="189"/>
      <c r="F11" s="189"/>
      <c r="G11" s="189"/>
      <c r="H11" s="189"/>
      <c r="I11" s="189"/>
      <c r="J11" s="190"/>
      <c r="K11" s="613">
        <f>'ปร.4 ห้องละหมาด'!J144</f>
        <v>704464.74840667797</v>
      </c>
      <c r="L11" s="614"/>
      <c r="M11" s="614"/>
      <c r="N11" s="615"/>
      <c r="O11" s="621"/>
      <c r="P11" s="622"/>
      <c r="Q11" s="623"/>
      <c r="R11" s="627"/>
      <c r="S11" s="628"/>
      <c r="T11" s="629"/>
      <c r="U11" s="191"/>
      <c r="V11" s="192"/>
      <c r="Y11" s="26"/>
    </row>
    <row r="12" spans="1:25" ht="21.75" customHeight="1">
      <c r="A12" s="41">
        <v>2</v>
      </c>
      <c r="B12" s="257" t="str">
        <f>'ปร.4 ห้องห้องน้ำ'!B10</f>
        <v>งานก่อสร้างห้องน้ำอาคารละหมาด</v>
      </c>
      <c r="C12" s="29"/>
      <c r="D12" s="29"/>
      <c r="E12" s="29"/>
      <c r="F12" s="29"/>
      <c r="G12" s="29"/>
      <c r="H12" s="29"/>
      <c r="I12" s="29"/>
      <c r="J12" s="258"/>
      <c r="K12" s="616">
        <f>'ปร.4 ห้องห้องน้ำ'!J144</f>
        <v>353709.83922417992</v>
      </c>
      <c r="L12" s="617"/>
      <c r="M12" s="617"/>
      <c r="N12" s="618"/>
      <c r="O12" s="619"/>
      <c r="P12" s="620"/>
      <c r="Q12" s="620"/>
      <c r="R12" s="624"/>
      <c r="S12" s="625"/>
      <c r="T12" s="626"/>
      <c r="U12" s="630"/>
      <c r="V12" s="631"/>
      <c r="Y12" s="26"/>
    </row>
    <row r="13" spans="1:25" ht="21.75" customHeight="1">
      <c r="A13" s="41"/>
      <c r="B13" s="257"/>
      <c r="C13" s="29"/>
      <c r="D13" s="29"/>
      <c r="E13" s="29"/>
      <c r="F13" s="29"/>
      <c r="G13" s="29"/>
      <c r="H13" s="29"/>
      <c r="I13" s="29"/>
      <c r="J13" s="258"/>
      <c r="K13" s="406"/>
      <c r="L13" s="407"/>
      <c r="M13" s="407"/>
      <c r="N13" s="408"/>
      <c r="O13" s="409"/>
      <c r="P13" s="410"/>
      <c r="Q13" s="410"/>
      <c r="R13" s="411"/>
      <c r="S13" s="412"/>
      <c r="T13" s="413"/>
      <c r="U13" s="414"/>
      <c r="V13" s="415"/>
      <c r="Y13" s="26"/>
    </row>
    <row r="14" spans="1:25" ht="21.75" customHeight="1">
      <c r="A14" s="41"/>
      <c r="B14" s="632"/>
      <c r="C14" s="632"/>
      <c r="D14" s="632"/>
      <c r="E14" s="632"/>
      <c r="F14" s="632"/>
      <c r="G14" s="632"/>
      <c r="H14" s="632"/>
      <c r="I14" s="632"/>
      <c r="J14" s="632"/>
      <c r="K14" s="633"/>
      <c r="L14" s="634"/>
      <c r="M14" s="634"/>
      <c r="N14" s="635"/>
      <c r="O14" s="619"/>
      <c r="P14" s="620"/>
      <c r="Q14" s="620"/>
      <c r="R14" s="624"/>
      <c r="S14" s="625"/>
      <c r="T14" s="626"/>
      <c r="U14" s="630"/>
      <c r="V14" s="631"/>
      <c r="Y14" s="26"/>
    </row>
    <row r="15" spans="1:25" ht="21.75" customHeight="1">
      <c r="A15" s="42"/>
      <c r="B15" s="640" t="s">
        <v>34</v>
      </c>
      <c r="C15" s="641"/>
      <c r="D15" s="641"/>
      <c r="E15" s="641"/>
      <c r="F15" s="641"/>
      <c r="G15" s="641"/>
      <c r="H15" s="641"/>
      <c r="I15" s="641"/>
      <c r="J15" s="642"/>
      <c r="K15" s="643">
        <f>K11+K12</f>
        <v>1058174.5876308579</v>
      </c>
      <c r="L15" s="644"/>
      <c r="M15" s="644"/>
      <c r="N15" s="645"/>
      <c r="O15" s="646">
        <f>'factor f '!I27</f>
        <v>1.3032069206597905</v>
      </c>
      <c r="P15" s="647"/>
      <c r="Q15" s="648"/>
      <c r="R15" s="649">
        <f>K15*O15</f>
        <v>1379020.4458668539</v>
      </c>
      <c r="S15" s="650"/>
      <c r="T15" s="651"/>
      <c r="U15" s="630"/>
      <c r="V15" s="631"/>
      <c r="Y15" s="26"/>
    </row>
    <row r="16" spans="1:25" ht="21.75" customHeight="1">
      <c r="A16" s="41"/>
      <c r="B16" s="632"/>
      <c r="C16" s="632"/>
      <c r="D16" s="632"/>
      <c r="E16" s="632"/>
      <c r="F16" s="632"/>
      <c r="G16" s="632"/>
      <c r="H16" s="632"/>
      <c r="I16" s="632"/>
      <c r="J16" s="632"/>
      <c r="K16" s="633"/>
      <c r="L16" s="634"/>
      <c r="M16" s="634"/>
      <c r="N16" s="635"/>
      <c r="O16" s="646"/>
      <c r="P16" s="647"/>
      <c r="Q16" s="648"/>
      <c r="R16" s="652"/>
      <c r="S16" s="594"/>
      <c r="T16" s="653"/>
      <c r="U16" s="43"/>
      <c r="V16" s="44"/>
      <c r="Y16" s="26"/>
    </row>
    <row r="17" spans="1:25" ht="21.75" customHeight="1">
      <c r="A17" s="41"/>
      <c r="B17" s="636"/>
      <c r="C17" s="637"/>
      <c r="D17" s="637"/>
      <c r="E17" s="637"/>
      <c r="F17" s="637"/>
      <c r="G17" s="637"/>
      <c r="H17" s="637"/>
      <c r="I17" s="637"/>
      <c r="J17" s="638"/>
      <c r="K17" s="633"/>
      <c r="L17" s="634"/>
      <c r="M17" s="634"/>
      <c r="N17" s="635"/>
      <c r="O17" s="619"/>
      <c r="P17" s="620"/>
      <c r="Q17" s="639"/>
      <c r="R17" s="619"/>
      <c r="S17" s="620"/>
      <c r="T17" s="639"/>
      <c r="U17" s="630"/>
      <c r="V17" s="631"/>
      <c r="Y17" s="26"/>
    </row>
    <row r="18" spans="1:25" ht="21.75" customHeight="1">
      <c r="A18" s="45"/>
      <c r="B18" s="664" t="s">
        <v>29</v>
      </c>
      <c r="C18" s="665"/>
      <c r="D18" s="665"/>
      <c r="E18" s="665"/>
      <c r="F18" s="665"/>
      <c r="G18" s="665"/>
      <c r="H18" s="665"/>
      <c r="I18" s="665"/>
      <c r="J18" s="666"/>
      <c r="K18" s="659"/>
      <c r="L18" s="659"/>
      <c r="M18" s="659"/>
      <c r="N18" s="659"/>
      <c r="O18" s="660"/>
      <c r="P18" s="660"/>
      <c r="Q18" s="660"/>
      <c r="R18" s="661"/>
      <c r="S18" s="662"/>
      <c r="T18" s="663"/>
      <c r="U18" s="667"/>
      <c r="V18" s="667"/>
    </row>
    <row r="19" spans="1:25" ht="21.75" customHeight="1">
      <c r="A19" s="45"/>
      <c r="B19" s="655" t="s">
        <v>30</v>
      </c>
      <c r="C19" s="655"/>
      <c r="D19" s="655"/>
      <c r="E19" s="655"/>
      <c r="F19" s="655"/>
      <c r="G19" s="655"/>
      <c r="H19" s="656"/>
      <c r="I19" s="657">
        <v>0</v>
      </c>
      <c r="J19" s="658"/>
      <c r="K19" s="659"/>
      <c r="L19" s="659"/>
      <c r="M19" s="659"/>
      <c r="N19" s="659"/>
      <c r="O19" s="660"/>
      <c r="P19" s="660"/>
      <c r="Q19" s="660"/>
      <c r="R19" s="661"/>
      <c r="S19" s="662"/>
      <c r="T19" s="663"/>
      <c r="U19" s="654"/>
      <c r="V19" s="654"/>
    </row>
    <row r="20" spans="1:25" ht="21.75" customHeight="1">
      <c r="A20" s="46"/>
      <c r="B20" s="655" t="s">
        <v>31</v>
      </c>
      <c r="C20" s="655"/>
      <c r="D20" s="655"/>
      <c r="E20" s="655"/>
      <c r="F20" s="655"/>
      <c r="G20" s="655"/>
      <c r="H20" s="656"/>
      <c r="I20" s="657">
        <v>0</v>
      </c>
      <c r="J20" s="658"/>
      <c r="K20" s="659"/>
      <c r="L20" s="659"/>
      <c r="M20" s="659"/>
      <c r="N20" s="659"/>
      <c r="O20" s="660"/>
      <c r="P20" s="660"/>
      <c r="Q20" s="660"/>
      <c r="R20" s="661"/>
      <c r="S20" s="662"/>
      <c r="T20" s="663"/>
      <c r="U20" s="654"/>
      <c r="V20" s="654"/>
    </row>
    <row r="21" spans="1:25" ht="21.75" customHeight="1">
      <c r="A21" s="46"/>
      <c r="B21" s="655" t="s">
        <v>32</v>
      </c>
      <c r="C21" s="655"/>
      <c r="D21" s="655"/>
      <c r="E21" s="655"/>
      <c r="F21" s="655"/>
      <c r="G21" s="655"/>
      <c r="H21" s="656"/>
      <c r="I21" s="657">
        <v>5</v>
      </c>
      <c r="J21" s="658"/>
      <c r="K21" s="659"/>
      <c r="L21" s="659"/>
      <c r="M21" s="659"/>
      <c r="N21" s="659"/>
      <c r="O21" s="660"/>
      <c r="P21" s="660"/>
      <c r="Q21" s="660"/>
      <c r="R21" s="661"/>
      <c r="S21" s="662"/>
      <c r="T21" s="663"/>
      <c r="U21" s="654"/>
      <c r="V21" s="654"/>
    </row>
    <row r="22" spans="1:25" ht="21.75" customHeight="1" thickBot="1">
      <c r="A22" s="47"/>
      <c r="B22" s="669" t="s">
        <v>33</v>
      </c>
      <c r="C22" s="669"/>
      <c r="D22" s="669"/>
      <c r="E22" s="669"/>
      <c r="F22" s="669"/>
      <c r="G22" s="669"/>
      <c r="H22" s="670"/>
      <c r="I22" s="671">
        <v>7</v>
      </c>
      <c r="J22" s="672"/>
      <c r="K22" s="673">
        <f>SUM(K11:K21)</f>
        <v>2116349.1752617159</v>
      </c>
      <c r="L22" s="673"/>
      <c r="M22" s="673"/>
      <c r="N22" s="673"/>
      <c r="O22" s="674"/>
      <c r="P22" s="674"/>
      <c r="Q22" s="674"/>
      <c r="R22" s="675"/>
      <c r="S22" s="676"/>
      <c r="T22" s="677"/>
      <c r="U22" s="668"/>
      <c r="V22" s="668"/>
    </row>
    <row r="23" spans="1:25" ht="21.75" customHeight="1" thickTop="1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679" t="s">
        <v>34</v>
      </c>
      <c r="O23" s="679"/>
      <c r="P23" s="679"/>
      <c r="Q23" s="680"/>
      <c r="R23" s="681">
        <f>R15</f>
        <v>1379020.4458668539</v>
      </c>
      <c r="S23" s="682"/>
      <c r="T23" s="683"/>
      <c r="U23" s="684"/>
      <c r="V23" s="684"/>
    </row>
    <row r="24" spans="1:25" ht="21.75" customHeight="1" thickTop="1">
      <c r="A24" s="50" t="s">
        <v>35</v>
      </c>
      <c r="B24" s="685" t="s">
        <v>36</v>
      </c>
      <c r="C24" s="685"/>
      <c r="D24" s="685"/>
      <c r="E24" s="685"/>
      <c r="F24" s="685" t="s">
        <v>9</v>
      </c>
      <c r="G24" s="685"/>
      <c r="H24" s="686">
        <v>0</v>
      </c>
      <c r="I24" s="686"/>
      <c r="J24" s="51"/>
      <c r="K24" s="685" t="s">
        <v>19</v>
      </c>
      <c r="L24" s="685"/>
      <c r="M24" s="27"/>
      <c r="N24" s="685" t="s">
        <v>37</v>
      </c>
      <c r="O24" s="685"/>
      <c r="P24" s="685"/>
      <c r="Q24" s="687">
        <v>0</v>
      </c>
      <c r="R24" s="687"/>
      <c r="S24" s="687"/>
      <c r="T24" s="687"/>
      <c r="U24" s="685" t="s">
        <v>91</v>
      </c>
      <c r="V24" s="685"/>
      <c r="X24" s="26"/>
    </row>
    <row r="25" spans="1:25" ht="21.75" customHeight="1">
      <c r="A25" s="52"/>
      <c r="B25" s="53"/>
      <c r="C25" s="53"/>
      <c r="D25" s="53"/>
      <c r="E25" s="53"/>
      <c r="F25" s="53"/>
      <c r="G25" s="54"/>
      <c r="H25" s="54"/>
      <c r="I25" s="54"/>
      <c r="J25" s="53"/>
      <c r="K25" s="53"/>
      <c r="L25" s="53"/>
      <c r="M25" s="49"/>
      <c r="N25" s="49"/>
      <c r="O25" s="49"/>
      <c r="P25" s="49"/>
      <c r="Q25" s="49"/>
      <c r="R25" s="49"/>
      <c r="S25" s="49"/>
      <c r="T25" s="49"/>
      <c r="U25" s="49"/>
      <c r="V25" s="49"/>
      <c r="X25" s="26"/>
    </row>
    <row r="26" spans="1:25" ht="21.75" customHeight="1">
      <c r="A26" s="52"/>
      <c r="B26" s="49"/>
      <c r="C26" s="49"/>
      <c r="D26" s="49"/>
      <c r="E26" s="53"/>
      <c r="F26" s="53"/>
      <c r="G26" s="54"/>
      <c r="H26" s="54"/>
      <c r="I26" s="54"/>
      <c r="J26" s="53"/>
      <c r="K26" s="53"/>
      <c r="L26" s="53"/>
      <c r="M26" s="49"/>
      <c r="N26" s="49"/>
      <c r="O26" s="49"/>
      <c r="P26" s="49"/>
      <c r="Q26" s="49"/>
      <c r="R26" s="49"/>
      <c r="S26" s="49"/>
      <c r="T26" s="49"/>
      <c r="U26" s="49"/>
      <c r="V26" s="49"/>
      <c r="X26" s="26"/>
    </row>
    <row r="27" spans="1:25" ht="21.75" customHeight="1">
      <c r="A27" s="52"/>
      <c r="B27" s="49"/>
      <c r="C27" s="49"/>
      <c r="D27" s="49"/>
      <c r="E27" s="49"/>
      <c r="F27" s="49"/>
      <c r="G27" s="49"/>
      <c r="H27" s="202"/>
      <c r="I27" s="202"/>
      <c r="J27" s="202"/>
      <c r="K27" s="202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5" ht="21.75" customHeight="1">
      <c r="A28" s="52"/>
      <c r="B28" s="53"/>
      <c r="C28" s="53"/>
      <c r="D28" s="53"/>
      <c r="E28" s="49"/>
      <c r="F28" s="49"/>
      <c r="G28" s="49"/>
      <c r="H28" s="49"/>
      <c r="I28" s="49"/>
      <c r="J28" s="49"/>
      <c r="K28" s="53"/>
      <c r="L28" s="53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5" ht="21.75" customHeight="1">
      <c r="A29" s="52"/>
      <c r="B29" s="53"/>
      <c r="C29" s="53"/>
      <c r="D29" s="53"/>
      <c r="E29" s="49"/>
      <c r="F29" s="49"/>
      <c r="G29" s="49"/>
      <c r="H29" s="49"/>
      <c r="I29" s="49"/>
      <c r="J29" s="49"/>
      <c r="K29" s="53"/>
      <c r="L29" s="53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5" ht="21.75" customHeight="1">
      <c r="A30" s="52"/>
      <c r="B30" s="53"/>
      <c r="C30" s="53"/>
      <c r="D30" s="53"/>
      <c r="E30" s="53"/>
      <c r="F30" s="53"/>
      <c r="G30" s="54"/>
      <c r="H30" s="54"/>
      <c r="I30" s="54"/>
      <c r="J30" s="53"/>
      <c r="K30" s="53"/>
      <c r="L30" s="53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5" ht="21.75" customHeight="1">
      <c r="A31" s="52"/>
      <c r="B31" s="53"/>
      <c r="C31" s="53"/>
      <c r="D31" s="53"/>
      <c r="E31" s="53"/>
      <c r="F31" s="53"/>
      <c r="G31" s="54"/>
      <c r="H31" s="54"/>
      <c r="I31" s="54"/>
      <c r="J31" s="53"/>
      <c r="K31" s="53"/>
      <c r="L31" s="53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5" ht="21.75" customHeight="1">
      <c r="A32" s="52"/>
      <c r="B32" s="49"/>
      <c r="C32" s="49"/>
      <c r="D32" s="49"/>
      <c r="E32" s="49"/>
      <c r="F32" s="49"/>
      <c r="G32" s="49"/>
      <c r="H32" s="49"/>
      <c r="I32" s="49"/>
      <c r="J32" s="49"/>
      <c r="K32" s="53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21.75" customHeight="1">
      <c r="A33" s="52"/>
      <c r="B33" s="53"/>
      <c r="C33" s="53"/>
      <c r="D33" s="53"/>
      <c r="E33" s="678"/>
      <c r="F33" s="678"/>
      <c r="G33" s="678"/>
      <c r="H33" s="678"/>
      <c r="I33" s="678"/>
      <c r="J33" s="678"/>
      <c r="K33" s="53"/>
      <c r="L33" s="53"/>
      <c r="M33" s="49"/>
      <c r="N33" s="49"/>
      <c r="O33" s="678"/>
      <c r="P33" s="678"/>
      <c r="Q33" s="678"/>
      <c r="R33" s="678"/>
      <c r="S33" s="678"/>
      <c r="T33" s="678"/>
      <c r="U33" s="678"/>
      <c r="V33" s="49"/>
    </row>
    <row r="34" spans="1:22" ht="21.75" customHeight="1">
      <c r="A34" s="52"/>
      <c r="B34" s="53"/>
      <c r="C34" s="53"/>
      <c r="D34" s="53"/>
      <c r="E34" s="678"/>
      <c r="F34" s="678"/>
      <c r="G34" s="678"/>
      <c r="H34" s="678"/>
      <c r="I34" s="678"/>
      <c r="J34" s="678"/>
      <c r="K34" s="53"/>
      <c r="L34" s="53"/>
      <c r="M34" s="49"/>
      <c r="N34" s="49"/>
      <c r="O34" s="678"/>
      <c r="P34" s="678"/>
      <c r="Q34" s="678"/>
      <c r="R34" s="678"/>
      <c r="S34" s="678"/>
      <c r="T34" s="678"/>
      <c r="U34" s="678"/>
      <c r="V34" s="49"/>
    </row>
    <row r="35" spans="1:22" ht="21.75" customHeight="1">
      <c r="A35" s="52"/>
      <c r="B35" s="53"/>
      <c r="C35" s="53"/>
      <c r="D35" s="53"/>
      <c r="E35" s="55"/>
      <c r="F35" s="55"/>
      <c r="G35" s="55"/>
      <c r="H35" s="55"/>
      <c r="I35" s="55"/>
      <c r="J35" s="55"/>
      <c r="K35" s="53"/>
      <c r="L35" s="53"/>
      <c r="M35" s="49"/>
      <c r="N35" s="49"/>
      <c r="O35" s="55"/>
      <c r="P35" s="55"/>
      <c r="Q35" s="55"/>
      <c r="R35" s="55"/>
      <c r="S35" s="55"/>
      <c r="T35" s="55"/>
      <c r="U35" s="55"/>
      <c r="V35" s="49"/>
    </row>
    <row r="36" spans="1:22" ht="21.75" customHeight="1">
      <c r="A36" s="52"/>
      <c r="B36" s="53"/>
      <c r="C36" s="53"/>
      <c r="D36" s="53"/>
      <c r="E36" s="49"/>
      <c r="F36" s="49"/>
      <c r="G36" s="49"/>
      <c r="H36" s="49"/>
      <c r="I36" s="49"/>
      <c r="J36" s="49"/>
      <c r="K36" s="53"/>
      <c r="L36" s="53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21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21.75" customHeight="1">
      <c r="B38" s="53"/>
      <c r="C38" s="53"/>
      <c r="D38" s="5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</sheetData>
  <mergeCells count="83">
    <mergeCell ref="E33:J33"/>
    <mergeCell ref="O33:U33"/>
    <mergeCell ref="E34:J34"/>
    <mergeCell ref="O34:U34"/>
    <mergeCell ref="N23:Q23"/>
    <mergeCell ref="R23:T23"/>
    <mergeCell ref="U23:V23"/>
    <mergeCell ref="B24:E24"/>
    <mergeCell ref="F24:G24"/>
    <mergeCell ref="H24:I24"/>
    <mergeCell ref="K24:L24"/>
    <mergeCell ref="N24:P24"/>
    <mergeCell ref="Q24:T24"/>
    <mergeCell ref="U24:V24"/>
    <mergeCell ref="U22:V22"/>
    <mergeCell ref="B21:H21"/>
    <mergeCell ref="I21:J21"/>
    <mergeCell ref="K21:N21"/>
    <mergeCell ref="O21:Q21"/>
    <mergeCell ref="R21:T21"/>
    <mergeCell ref="U21:V21"/>
    <mergeCell ref="B22:H22"/>
    <mergeCell ref="I22:J22"/>
    <mergeCell ref="K22:N22"/>
    <mergeCell ref="O22:Q22"/>
    <mergeCell ref="R22:T22"/>
    <mergeCell ref="B18:J18"/>
    <mergeCell ref="K18:N18"/>
    <mergeCell ref="O18:Q18"/>
    <mergeCell ref="R18:T18"/>
    <mergeCell ref="U18:V18"/>
    <mergeCell ref="U19:V19"/>
    <mergeCell ref="B20:H20"/>
    <mergeCell ref="I20:J20"/>
    <mergeCell ref="K20:N20"/>
    <mergeCell ref="O20:Q20"/>
    <mergeCell ref="R20:T20"/>
    <mergeCell ref="U20:V20"/>
    <mergeCell ref="B19:H19"/>
    <mergeCell ref="I19:J19"/>
    <mergeCell ref="K19:N19"/>
    <mergeCell ref="O19:Q19"/>
    <mergeCell ref="R19:T19"/>
    <mergeCell ref="U15:V15"/>
    <mergeCell ref="B17:J17"/>
    <mergeCell ref="K17:N17"/>
    <mergeCell ref="O17:Q17"/>
    <mergeCell ref="R17:T17"/>
    <mergeCell ref="U17:V17"/>
    <mergeCell ref="B15:J15"/>
    <mergeCell ref="K15:N15"/>
    <mergeCell ref="O15:Q15"/>
    <mergeCell ref="R15:T15"/>
    <mergeCell ref="B16:J16"/>
    <mergeCell ref="R16:T16"/>
    <mergeCell ref="O16:Q16"/>
    <mergeCell ref="K16:N16"/>
    <mergeCell ref="U12:V12"/>
    <mergeCell ref="B14:J14"/>
    <mergeCell ref="K14:N14"/>
    <mergeCell ref="O14:Q14"/>
    <mergeCell ref="R14:T14"/>
    <mergeCell ref="U14:V14"/>
    <mergeCell ref="K11:N11"/>
    <mergeCell ref="K12:N12"/>
    <mergeCell ref="O12:Q12"/>
    <mergeCell ref="O11:Q11"/>
    <mergeCell ref="R12:T12"/>
    <mergeCell ref="R11:T11"/>
    <mergeCell ref="T1:V1"/>
    <mergeCell ref="A2:V2"/>
    <mergeCell ref="A3:C3"/>
    <mergeCell ref="A4:D4"/>
    <mergeCell ref="A5:C5"/>
    <mergeCell ref="G7:H7"/>
    <mergeCell ref="J7:K7"/>
    <mergeCell ref="E8:G8"/>
    <mergeCell ref="U9:V9"/>
    <mergeCell ref="B10:J10"/>
    <mergeCell ref="K10:N10"/>
    <mergeCell ref="O10:Q10"/>
    <mergeCell ref="R10:T10"/>
    <mergeCell ref="U10:V10"/>
  </mergeCells>
  <printOptions horizontalCentered="1"/>
  <pageMargins left="0.51181102362204722" right="0.27559055118110237" top="0.35433070866141736" bottom="0.31496062992125984" header="0" footer="0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145"/>
  <sheetViews>
    <sheetView showGridLines="0" tabSelected="1" view="pageBreakPreview" topLeftCell="A28" zoomScaleSheetLayoutView="100" workbookViewId="0">
      <selection activeCell="C41" sqref="C41"/>
    </sheetView>
  </sheetViews>
  <sheetFormatPr defaultColWidth="9.109375" defaultRowHeight="21.75" customHeight="1"/>
  <cols>
    <col min="1" max="1" width="7.109375" style="255" customWidth="1"/>
    <col min="2" max="2" width="13.6640625" style="1" customWidth="1"/>
    <col min="3" max="3" width="40.5546875" style="1" customWidth="1"/>
    <col min="4" max="4" width="10.88671875" style="262" customWidth="1"/>
    <col min="5" max="5" width="6.6640625" style="195" customWidth="1"/>
    <col min="6" max="6" width="10.88671875" style="1" customWidth="1"/>
    <col min="7" max="7" width="12.44140625" style="1" customWidth="1"/>
    <col min="8" max="8" width="11.33203125" style="1" customWidth="1"/>
    <col min="9" max="9" width="12.33203125" style="1" customWidth="1"/>
    <col min="10" max="10" width="14.5546875" style="1" customWidth="1"/>
    <col min="11" max="11" width="11.6640625" style="1" customWidth="1"/>
    <col min="12" max="12" width="9.5546875" style="195" customWidth="1"/>
    <col min="13" max="13" width="8" style="195" customWidth="1"/>
    <col min="14" max="14" width="10" style="1" bestFit="1" customWidth="1"/>
    <col min="15" max="15" width="11.5546875" style="1" customWidth="1"/>
    <col min="16" max="16384" width="9.109375" style="1"/>
  </cols>
  <sheetData>
    <row r="1" spans="1:13" ht="23.1" customHeight="1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3" ht="23.1" customHeight="1">
      <c r="A2" s="696" t="s">
        <v>1</v>
      </c>
      <c r="B2" s="696"/>
      <c r="C2" s="2" t="s">
        <v>273</v>
      </c>
      <c r="D2" s="71"/>
      <c r="E2" s="152"/>
      <c r="F2" s="3"/>
      <c r="G2" s="3"/>
      <c r="H2" s="3"/>
      <c r="I2" s="3"/>
      <c r="J2" s="3"/>
      <c r="K2" s="2"/>
    </row>
    <row r="3" spans="1:13" ht="23.1" customHeight="1">
      <c r="A3" s="697" t="s">
        <v>2</v>
      </c>
      <c r="B3" s="697"/>
      <c r="C3" s="4" t="s">
        <v>2104</v>
      </c>
      <c r="D3" s="72"/>
      <c r="E3" s="153"/>
      <c r="F3" s="3"/>
      <c r="G3" s="3"/>
      <c r="H3" s="3"/>
      <c r="I3" s="3"/>
      <c r="J3" s="3"/>
      <c r="K3" s="2"/>
    </row>
    <row r="4" spans="1:13" ht="23.1" customHeight="1">
      <c r="A4" s="697" t="s">
        <v>3</v>
      </c>
      <c r="B4" s="697"/>
      <c r="C4" s="4" t="s">
        <v>2105</v>
      </c>
      <c r="D4" s="72"/>
      <c r="E4" s="153"/>
      <c r="G4" s="5"/>
      <c r="H4" s="6" t="s">
        <v>4</v>
      </c>
      <c r="I4" s="5" t="s">
        <v>22</v>
      </c>
      <c r="J4" s="3"/>
      <c r="K4" s="2"/>
    </row>
    <row r="5" spans="1:13" ht="23.1" customHeight="1">
      <c r="A5" s="690" t="s">
        <v>322</v>
      </c>
      <c r="B5" s="690"/>
      <c r="C5" s="7" t="s">
        <v>2288</v>
      </c>
      <c r="D5" s="72"/>
      <c r="E5" s="9"/>
      <c r="F5" s="7"/>
      <c r="G5" s="7"/>
      <c r="H5" s="7"/>
      <c r="I5" s="7"/>
      <c r="J5" s="7"/>
      <c r="K5" s="8"/>
    </row>
    <row r="6" spans="1:13" ht="23.1" customHeight="1">
      <c r="A6" s="302" t="s">
        <v>2128</v>
      </c>
      <c r="B6" s="9"/>
      <c r="C6" s="10">
        <v>44327</v>
      </c>
      <c r="D6" s="73"/>
      <c r="E6" s="11"/>
      <c r="F6" s="12"/>
      <c r="G6" s="9"/>
      <c r="H6" s="11"/>
      <c r="I6" s="9"/>
      <c r="J6" s="11"/>
      <c r="K6" s="12"/>
    </row>
    <row r="7" spans="1:13" ht="23.1" customHeight="1" thickBot="1">
      <c r="A7" s="700"/>
      <c r="B7" s="700"/>
      <c r="C7" s="13"/>
      <c r="D7" s="701"/>
      <c r="E7" s="701"/>
      <c r="F7" s="701"/>
      <c r="G7" s="85"/>
      <c r="H7" s="85"/>
      <c r="I7" s="702"/>
      <c r="J7" s="702"/>
      <c r="K7" s="14" t="s">
        <v>6</v>
      </c>
    </row>
    <row r="8" spans="1:13" ht="23.1" customHeight="1" thickTop="1">
      <c r="A8" s="693" t="s">
        <v>7</v>
      </c>
      <c r="B8" s="703" t="s">
        <v>8</v>
      </c>
      <c r="C8" s="704"/>
      <c r="D8" s="691" t="s">
        <v>9</v>
      </c>
      <c r="E8" s="693" t="s">
        <v>10</v>
      </c>
      <c r="F8" s="698" t="s">
        <v>11</v>
      </c>
      <c r="G8" s="699"/>
      <c r="H8" s="698" t="s">
        <v>12</v>
      </c>
      <c r="I8" s="699"/>
      <c r="J8" s="15" t="s">
        <v>13</v>
      </c>
      <c r="K8" s="693" t="s">
        <v>14</v>
      </c>
    </row>
    <row r="9" spans="1:13" ht="23.1" customHeight="1" thickBot="1">
      <c r="A9" s="694"/>
      <c r="B9" s="705"/>
      <c r="C9" s="706"/>
      <c r="D9" s="692"/>
      <c r="E9" s="694"/>
      <c r="F9" s="16" t="s">
        <v>15</v>
      </c>
      <c r="G9" s="16" t="s">
        <v>16</v>
      </c>
      <c r="H9" s="16" t="s">
        <v>15</v>
      </c>
      <c r="I9" s="16" t="s">
        <v>16</v>
      </c>
      <c r="J9" s="16" t="s">
        <v>17</v>
      </c>
      <c r="K9" s="694"/>
    </row>
    <row r="10" spans="1:13" ht="23.1" customHeight="1" thickTop="1">
      <c r="A10" s="17">
        <v>1</v>
      </c>
      <c r="B10" s="88" t="s">
        <v>2107</v>
      </c>
      <c r="C10" s="89"/>
      <c r="D10" s="18"/>
      <c r="E10" s="154"/>
      <c r="F10" s="18"/>
      <c r="G10" s="18"/>
      <c r="H10" s="18"/>
      <c r="I10" s="18"/>
      <c r="J10" s="18"/>
      <c r="K10" s="18"/>
    </row>
    <row r="11" spans="1:13" ht="23.1" customHeight="1">
      <c r="A11" s="87"/>
      <c r="B11" s="251" t="s">
        <v>2075</v>
      </c>
      <c r="C11" s="90"/>
      <c r="D11" s="82">
        <v>1</v>
      </c>
      <c r="E11" s="91" t="s">
        <v>2076</v>
      </c>
      <c r="F11" s="82">
        <v>0</v>
      </c>
      <c r="G11" s="21">
        <f t="shared" ref="G11:G23" si="0">D11*F11</f>
        <v>0</v>
      </c>
      <c r="H11" s="82">
        <v>2000</v>
      </c>
      <c r="I11" s="21">
        <f t="shared" ref="I11" si="1">D11*H11</f>
        <v>2000</v>
      </c>
      <c r="J11" s="21">
        <f t="shared" ref="J11" si="2">G11+I11</f>
        <v>2000</v>
      </c>
      <c r="K11" s="82"/>
    </row>
    <row r="12" spans="1:13" ht="23.1" customHeight="1">
      <c r="A12" s="94"/>
      <c r="B12" s="97" t="s">
        <v>272</v>
      </c>
      <c r="C12" s="90"/>
      <c r="D12" s="82">
        <v>79</v>
      </c>
      <c r="E12" s="91" t="s">
        <v>305</v>
      </c>
      <c r="F12" s="21">
        <v>0</v>
      </c>
      <c r="G12" s="21">
        <f t="shared" si="0"/>
        <v>0</v>
      </c>
      <c r="H12" s="21">
        <f>บัญชีค่าแรง!D100</f>
        <v>99</v>
      </c>
      <c r="I12" s="21">
        <f t="shared" ref="I12:I23" si="3">D12*H12</f>
        <v>7821</v>
      </c>
      <c r="J12" s="21">
        <f t="shared" ref="J12:J23" si="4">G12+I12</f>
        <v>7821</v>
      </c>
      <c r="K12" s="82"/>
      <c r="L12" s="195">
        <v>32</v>
      </c>
    </row>
    <row r="13" spans="1:13" ht="23.1" customHeight="1">
      <c r="A13" s="94"/>
      <c r="B13" s="19" t="s">
        <v>289</v>
      </c>
      <c r="C13" s="70"/>
      <c r="D13" s="74">
        <v>9</v>
      </c>
      <c r="E13" s="69" t="s">
        <v>305</v>
      </c>
      <c r="F13" s="21">
        <f>'ราคาวัสดุพานิชย์ '!D150</f>
        <v>681.93</v>
      </c>
      <c r="G13" s="21">
        <f t="shared" si="0"/>
        <v>6137.37</v>
      </c>
      <c r="H13" s="21">
        <f>บัญชีค่าแรง!D110</f>
        <v>91</v>
      </c>
      <c r="I13" s="21">
        <f t="shared" si="3"/>
        <v>819</v>
      </c>
      <c r="J13" s="21">
        <f t="shared" si="4"/>
        <v>6956.37</v>
      </c>
      <c r="K13" s="74"/>
      <c r="L13" s="195">
        <v>6</v>
      </c>
    </row>
    <row r="14" spans="1:13" ht="23.1" customHeight="1">
      <c r="A14" s="94"/>
      <c r="B14" s="19" t="s">
        <v>288</v>
      </c>
      <c r="C14" s="20"/>
      <c r="D14" s="21">
        <v>2.3199999999999998</v>
      </c>
      <c r="E14" s="22" t="s">
        <v>305</v>
      </c>
      <c r="F14" s="21">
        <f>'วัสดุมวลรวมต่อหน่วย (2)'!G11</f>
        <v>2019.4548000000002</v>
      </c>
      <c r="G14" s="21">
        <f t="shared" si="0"/>
        <v>4685.1351359999999</v>
      </c>
      <c r="H14" s="21">
        <f>บัญชีค่าแรง!D113</f>
        <v>398</v>
      </c>
      <c r="I14" s="21">
        <f t="shared" si="3"/>
        <v>923.3599999999999</v>
      </c>
      <c r="J14" s="21">
        <f t="shared" si="4"/>
        <v>5608.4951359999995</v>
      </c>
      <c r="K14" s="199"/>
    </row>
    <row r="15" spans="1:13" ht="23.1" customHeight="1">
      <c r="A15" s="94"/>
      <c r="B15" s="19" t="s">
        <v>2230</v>
      </c>
      <c r="C15" s="70"/>
      <c r="D15" s="74">
        <v>34</v>
      </c>
      <c r="E15" s="69" t="s">
        <v>305</v>
      </c>
      <c r="F15" s="21">
        <f>'ราคาวัสดุพานิชย์ '!D5</f>
        <v>2028.04</v>
      </c>
      <c r="G15" s="21">
        <f t="shared" si="0"/>
        <v>68953.36</v>
      </c>
      <c r="H15" s="21">
        <f>บัญชีค่าแรง!D119</f>
        <v>391</v>
      </c>
      <c r="I15" s="21">
        <f t="shared" si="3"/>
        <v>13294</v>
      </c>
      <c r="J15" s="21">
        <f t="shared" si="4"/>
        <v>82247.360000000001</v>
      </c>
      <c r="K15" s="74"/>
      <c r="L15" s="195">
        <v>27</v>
      </c>
    </row>
    <row r="16" spans="1:13" ht="23.1" customHeight="1">
      <c r="A16" s="94"/>
      <c r="B16" s="19" t="s">
        <v>290</v>
      </c>
      <c r="C16" s="68"/>
      <c r="D16" s="21">
        <v>175</v>
      </c>
      <c r="E16" s="22" t="s">
        <v>19</v>
      </c>
      <c r="F16" s="21">
        <v>0</v>
      </c>
      <c r="G16" s="21">
        <f t="shared" si="0"/>
        <v>0</v>
      </c>
      <c r="H16" s="21">
        <f>บัญชีค่าแรง!D124</f>
        <v>133</v>
      </c>
      <c r="I16" s="21">
        <f t="shared" si="3"/>
        <v>23275</v>
      </c>
      <c r="J16" s="21">
        <f t="shared" si="4"/>
        <v>23275</v>
      </c>
      <c r="K16" s="21"/>
      <c r="M16" s="196"/>
    </row>
    <row r="17" spans="1:14" ht="23.1" customHeight="1">
      <c r="A17" s="94"/>
      <c r="B17" s="19" t="s">
        <v>2115</v>
      </c>
      <c r="C17" s="68"/>
      <c r="D17" s="21">
        <f>D16*0.8</f>
        <v>140</v>
      </c>
      <c r="E17" s="22" t="s">
        <v>19</v>
      </c>
      <c r="F17" s="21">
        <f>'ราคาวัสดุพานิชย์ '!D115</f>
        <v>691.71</v>
      </c>
      <c r="G17" s="21">
        <f t="shared" si="0"/>
        <v>96839.400000000009</v>
      </c>
      <c r="H17" s="21">
        <v>0</v>
      </c>
      <c r="I17" s="21">
        <f t="shared" si="3"/>
        <v>0</v>
      </c>
      <c r="J17" s="21">
        <f t="shared" si="4"/>
        <v>96839.400000000009</v>
      </c>
      <c r="K17" s="21"/>
      <c r="M17" s="196"/>
    </row>
    <row r="18" spans="1:14" ht="23.1" customHeight="1">
      <c r="A18" s="94"/>
      <c r="B18" s="19" t="s">
        <v>50</v>
      </c>
      <c r="C18" s="23"/>
      <c r="D18" s="21">
        <f>D17*0.3</f>
        <v>42</v>
      </c>
      <c r="E18" s="22" t="s">
        <v>19</v>
      </c>
      <c r="F18" s="21">
        <f>'ราคาวัสดุพานิชย์ '!D116</f>
        <v>564.75</v>
      </c>
      <c r="G18" s="21">
        <f t="shared" si="0"/>
        <v>23719.5</v>
      </c>
      <c r="H18" s="21">
        <v>0</v>
      </c>
      <c r="I18" s="21">
        <f t="shared" si="3"/>
        <v>0</v>
      </c>
      <c r="J18" s="21">
        <f t="shared" si="4"/>
        <v>23719.5</v>
      </c>
      <c r="K18" s="21"/>
      <c r="M18" s="196" t="s">
        <v>43</v>
      </c>
    </row>
    <row r="19" spans="1:14" ht="23.1" customHeight="1">
      <c r="A19" s="94"/>
      <c r="B19" s="96" t="s">
        <v>51</v>
      </c>
      <c r="C19" s="23"/>
      <c r="D19" s="21">
        <f>D16*0.25</f>
        <v>43.75</v>
      </c>
      <c r="E19" s="22" t="s">
        <v>53</v>
      </c>
      <c r="F19" s="21">
        <f>'ราคาวัสดุพานิชย์ '!D134</f>
        <v>40.42</v>
      </c>
      <c r="G19" s="21">
        <f t="shared" si="0"/>
        <v>1768.375</v>
      </c>
      <c r="H19" s="21">
        <v>0</v>
      </c>
      <c r="I19" s="21">
        <f t="shared" si="3"/>
        <v>0</v>
      </c>
      <c r="J19" s="21">
        <f t="shared" si="4"/>
        <v>1768.375</v>
      </c>
      <c r="K19" s="21"/>
      <c r="M19" s="196"/>
    </row>
    <row r="20" spans="1:14" ht="23.1" customHeight="1">
      <c r="A20" s="94"/>
      <c r="B20" s="19" t="s">
        <v>274</v>
      </c>
      <c r="C20" s="78"/>
      <c r="D20" s="79"/>
      <c r="E20" s="80"/>
      <c r="F20" s="21"/>
      <c r="G20" s="21"/>
      <c r="H20" s="21"/>
      <c r="I20" s="21"/>
      <c r="J20" s="21"/>
      <c r="K20" s="79"/>
    </row>
    <row r="21" spans="1:14" ht="23.1" customHeight="1">
      <c r="A21" s="94"/>
      <c r="B21" s="19" t="s">
        <v>291</v>
      </c>
      <c r="C21" s="20"/>
      <c r="D21" s="21">
        <v>220</v>
      </c>
      <c r="E21" s="22" t="s">
        <v>53</v>
      </c>
      <c r="F21" s="21">
        <f>'ราคาวัสดุพานิชย์ '!D14/1000</f>
        <v>28.96801</v>
      </c>
      <c r="G21" s="21">
        <f>ROUND(D21*F21,2)</f>
        <v>6372.96</v>
      </c>
      <c r="H21" s="21">
        <f>บัญชีค่าแรง!D138/1000</f>
        <v>4.0999999999999996</v>
      </c>
      <c r="I21" s="21">
        <f t="shared" si="3"/>
        <v>901.99999999999989</v>
      </c>
      <c r="J21" s="21">
        <f t="shared" si="4"/>
        <v>7274.96</v>
      </c>
      <c r="K21" s="261"/>
      <c r="L21" s="242">
        <v>172.49</v>
      </c>
    </row>
    <row r="22" spans="1:14" ht="23.1" customHeight="1">
      <c r="A22" s="94"/>
      <c r="B22" s="19" t="s">
        <v>2074</v>
      </c>
      <c r="C22" s="20"/>
      <c r="D22" s="21">
        <v>246</v>
      </c>
      <c r="E22" s="22" t="s">
        <v>53</v>
      </c>
      <c r="F22" s="21">
        <f>'ราคาวัสดุพานิชย์ '!D15/1000</f>
        <v>29.22757</v>
      </c>
      <c r="G22" s="21">
        <f t="shared" ref="G22" si="5">D22*F22</f>
        <v>7189.9822199999999</v>
      </c>
      <c r="H22" s="21">
        <f>H21</f>
        <v>4.0999999999999996</v>
      </c>
      <c r="I22" s="21">
        <f t="shared" ref="I22" si="6">D22*H22</f>
        <v>1008.5999999999999</v>
      </c>
      <c r="J22" s="21">
        <f t="shared" ref="J22" si="7">G22+I22</f>
        <v>8198.5822200000002</v>
      </c>
      <c r="K22" s="261"/>
      <c r="L22" s="242">
        <v>501.89</v>
      </c>
    </row>
    <row r="23" spans="1:14" ht="23.1" customHeight="1">
      <c r="A23" s="94"/>
      <c r="B23" s="19" t="s">
        <v>2272</v>
      </c>
      <c r="C23" s="68"/>
      <c r="D23" s="21">
        <v>1046</v>
      </c>
      <c r="E23" s="22" t="s">
        <v>53</v>
      </c>
      <c r="F23" s="21">
        <f>'ราคาวัสดุพานิชย์ '!D20/1000</f>
        <v>23.542630000000003</v>
      </c>
      <c r="G23" s="21">
        <f t="shared" si="0"/>
        <v>24625.590980000004</v>
      </c>
      <c r="H23" s="21">
        <v>3.3</v>
      </c>
      <c r="I23" s="21">
        <f t="shared" si="3"/>
        <v>3451.7999999999997</v>
      </c>
      <c r="J23" s="21">
        <f t="shared" si="4"/>
        <v>28077.390980000004</v>
      </c>
      <c r="K23" s="21"/>
      <c r="L23" s="249">
        <v>348.45</v>
      </c>
      <c r="M23" s="196"/>
      <c r="N23" s="201"/>
    </row>
    <row r="24" spans="1:14" ht="23.1" customHeight="1" thickBot="1">
      <c r="A24" s="388"/>
      <c r="B24" s="688"/>
      <c r="C24" s="689"/>
      <c r="D24" s="389"/>
      <c r="E24" s="390"/>
      <c r="F24" s="391"/>
      <c r="G24" s="391"/>
      <c r="H24" s="391"/>
      <c r="I24" s="392" t="s">
        <v>45</v>
      </c>
      <c r="J24" s="393">
        <f>SUM(J11:J23)</f>
        <v>293786.43333600002</v>
      </c>
      <c r="K24" s="394"/>
      <c r="L24" s="197"/>
      <c r="M24" s="197"/>
    </row>
    <row r="25" spans="1:14" ht="23.1" customHeight="1" thickTop="1">
      <c r="A25" s="695" t="s">
        <v>0</v>
      </c>
      <c r="B25" s="695"/>
      <c r="C25" s="695"/>
      <c r="D25" s="695"/>
      <c r="E25" s="695"/>
      <c r="F25" s="695"/>
      <c r="G25" s="695"/>
      <c r="H25" s="695"/>
      <c r="I25" s="695"/>
      <c r="J25" s="695"/>
      <c r="K25" s="695"/>
    </row>
    <row r="26" spans="1:14" ht="23.1" customHeight="1">
      <c r="A26" s="696" t="s">
        <v>1</v>
      </c>
      <c r="B26" s="696"/>
      <c r="C26" s="2" t="str">
        <f>C2</f>
        <v>งานก่อสร้างอาคาร</v>
      </c>
      <c r="D26" s="71"/>
      <c r="E26" s="152"/>
      <c r="F26" s="3"/>
      <c r="G26" s="3"/>
      <c r="H26" s="3"/>
      <c r="I26" s="3"/>
      <c r="J26" s="3"/>
      <c r="K26" s="2"/>
    </row>
    <row r="27" spans="1:14" ht="23.1" customHeight="1">
      <c r="A27" s="697" t="s">
        <v>2</v>
      </c>
      <c r="B27" s="697"/>
      <c r="C27" s="2" t="str">
        <f t="shared" ref="C27:C29" si="8">C3</f>
        <v>ก่อสร้างอาคารละหมาด</v>
      </c>
      <c r="D27" s="72"/>
      <c r="E27" s="153"/>
      <c r="F27" s="3"/>
      <c r="G27" s="3"/>
      <c r="H27" s="3"/>
      <c r="I27" s="3"/>
      <c r="J27" s="3"/>
      <c r="K27" s="2"/>
    </row>
    <row r="28" spans="1:14" ht="23.1" customHeight="1">
      <c r="A28" s="697" t="s">
        <v>3</v>
      </c>
      <c r="B28" s="697"/>
      <c r="C28" s="2" t="str">
        <f t="shared" si="8"/>
        <v>หมู่ที่ 10  ตำบลควนกาหลง  อำเภอควนกาหลง  จ.สตูล</v>
      </c>
      <c r="D28" s="72"/>
      <c r="E28" s="153"/>
      <c r="G28" s="5"/>
      <c r="H28" s="6" t="s">
        <v>4</v>
      </c>
      <c r="I28" s="5" t="s">
        <v>22</v>
      </c>
      <c r="J28" s="3"/>
      <c r="K28" s="2"/>
    </row>
    <row r="29" spans="1:14" ht="23.1" customHeight="1">
      <c r="A29" s="690" t="s">
        <v>322</v>
      </c>
      <c r="B29" s="690"/>
      <c r="C29" s="2" t="str">
        <f t="shared" si="8"/>
        <v>องค์การบริหารส่วนตำบลควนกาหลง</v>
      </c>
      <c r="D29" s="72"/>
      <c r="E29" s="9"/>
      <c r="F29" s="7"/>
      <c r="G29" s="7"/>
      <c r="H29" s="7"/>
      <c r="I29" s="7"/>
      <c r="J29" s="7"/>
      <c r="K29" s="8"/>
    </row>
    <row r="30" spans="1:14" ht="23.1" customHeight="1">
      <c r="A30" s="325" t="s">
        <v>2128</v>
      </c>
      <c r="B30" s="9"/>
      <c r="C30" s="10">
        <f>C6</f>
        <v>44327</v>
      </c>
      <c r="D30" s="73"/>
      <c r="E30" s="11"/>
      <c r="F30" s="12"/>
      <c r="G30" s="9"/>
      <c r="H30" s="11"/>
      <c r="I30" s="9"/>
      <c r="J30" s="11"/>
      <c r="K30" s="12"/>
    </row>
    <row r="31" spans="1:14" ht="23.1" customHeight="1" thickBot="1">
      <c r="A31" s="700"/>
      <c r="B31" s="700"/>
      <c r="C31" s="13"/>
      <c r="D31" s="701"/>
      <c r="E31" s="701"/>
      <c r="F31" s="701"/>
      <c r="G31" s="85"/>
      <c r="H31" s="85"/>
      <c r="I31" s="702"/>
      <c r="J31" s="702"/>
      <c r="K31" s="14" t="s">
        <v>6</v>
      </c>
    </row>
    <row r="32" spans="1:14" ht="23.1" customHeight="1" thickTop="1">
      <c r="A32" s="693" t="s">
        <v>7</v>
      </c>
      <c r="B32" s="703" t="s">
        <v>8</v>
      </c>
      <c r="C32" s="704"/>
      <c r="D32" s="691" t="s">
        <v>9</v>
      </c>
      <c r="E32" s="693" t="s">
        <v>10</v>
      </c>
      <c r="F32" s="698" t="s">
        <v>11</v>
      </c>
      <c r="G32" s="699"/>
      <c r="H32" s="698" t="s">
        <v>12</v>
      </c>
      <c r="I32" s="699"/>
      <c r="J32" s="15" t="s">
        <v>13</v>
      </c>
      <c r="K32" s="693" t="s">
        <v>14</v>
      </c>
    </row>
    <row r="33" spans="1:15" ht="23.1" customHeight="1" thickBot="1">
      <c r="A33" s="694"/>
      <c r="B33" s="705"/>
      <c r="C33" s="706"/>
      <c r="D33" s="692"/>
      <c r="E33" s="694"/>
      <c r="F33" s="16" t="s">
        <v>15</v>
      </c>
      <c r="G33" s="16" t="s">
        <v>16</v>
      </c>
      <c r="H33" s="16" t="s">
        <v>15</v>
      </c>
      <c r="I33" s="16" t="s">
        <v>16</v>
      </c>
      <c r="J33" s="16" t="s">
        <v>17</v>
      </c>
      <c r="K33" s="694"/>
    </row>
    <row r="34" spans="1:15" ht="23.1" customHeight="1" thickTop="1" thickBot="1">
      <c r="A34" s="388"/>
      <c r="B34" s="395"/>
      <c r="C34" s="396"/>
      <c r="D34" s="389"/>
      <c r="E34" s="390"/>
      <c r="F34" s="391"/>
      <c r="G34" s="391"/>
      <c r="H34" s="391"/>
      <c r="I34" s="392" t="s">
        <v>46</v>
      </c>
      <c r="J34" s="393">
        <f>J24</f>
        <v>293786.43333600002</v>
      </c>
      <c r="K34" s="394"/>
    </row>
    <row r="35" spans="1:15" ht="23.1" customHeight="1" thickTop="1">
      <c r="A35" s="217"/>
      <c r="B35" s="19" t="s">
        <v>2273</v>
      </c>
      <c r="C35" s="218"/>
      <c r="D35" s="216">
        <v>667</v>
      </c>
      <c r="E35" s="22" t="s">
        <v>53</v>
      </c>
      <c r="F35" s="216">
        <f>'ราคาวัสดุพานิชย์ '!D21/1000</f>
        <v>23.049469999999999</v>
      </c>
      <c r="G35" s="21">
        <f t="shared" ref="G35" si="9">D35*F35</f>
        <v>15373.99649</v>
      </c>
      <c r="H35" s="216">
        <v>3.3</v>
      </c>
      <c r="I35" s="21">
        <f t="shared" ref="I35" si="10">D35*H35</f>
        <v>2201.1</v>
      </c>
      <c r="J35" s="21">
        <f t="shared" ref="J35" si="11">G35+I35</f>
        <v>17575.09649</v>
      </c>
      <c r="K35" s="216"/>
      <c r="L35" s="242">
        <v>1139.97</v>
      </c>
      <c r="M35" s="196"/>
      <c r="N35" s="201"/>
    </row>
    <row r="36" spans="1:15" ht="23.1" customHeight="1">
      <c r="A36" s="244"/>
      <c r="B36" s="19" t="s">
        <v>54</v>
      </c>
      <c r="C36" s="23"/>
      <c r="D36" s="21">
        <f>(D21+D22+D23+D35)*0.03</f>
        <v>65.37</v>
      </c>
      <c r="E36" s="22" t="s">
        <v>53</v>
      </c>
      <c r="F36" s="21">
        <f>'ราคาวัสดุพานิชย์ '!D24</f>
        <v>45.8</v>
      </c>
      <c r="G36" s="21">
        <f t="shared" ref="G36" si="12">D36*F36</f>
        <v>2993.9459999999999</v>
      </c>
      <c r="H36" s="21">
        <v>0</v>
      </c>
      <c r="I36" s="21">
        <f t="shared" ref="I36" si="13">D36*H36</f>
        <v>0</v>
      </c>
      <c r="J36" s="21">
        <f t="shared" ref="J36" si="14">G36+I36</f>
        <v>2993.9459999999999</v>
      </c>
      <c r="K36" s="21"/>
      <c r="M36" s="196"/>
    </row>
    <row r="37" spans="1:15" ht="23.1" customHeight="1">
      <c r="A37" s="94"/>
      <c r="B37" s="98" t="s">
        <v>2183</v>
      </c>
      <c r="C37" s="23"/>
      <c r="D37" s="21">
        <v>100.8</v>
      </c>
      <c r="E37" s="22" t="s">
        <v>19</v>
      </c>
      <c r="F37" s="21">
        <f>'ราคาวัสดุพานิชย์ '!D29</f>
        <v>29.91</v>
      </c>
      <c r="G37" s="21">
        <f t="shared" ref="G37" si="15">D37*F37</f>
        <v>3014.9279999999999</v>
      </c>
      <c r="H37" s="21">
        <f>บัญชีค่าแรง!D141</f>
        <v>5</v>
      </c>
      <c r="I37" s="21">
        <f t="shared" ref="I37" si="16">D37*H37</f>
        <v>504</v>
      </c>
      <c r="J37" s="21">
        <f t="shared" ref="J37" si="17">G37+I37</f>
        <v>3518.9279999999999</v>
      </c>
      <c r="K37" s="21"/>
      <c r="M37" s="196"/>
    </row>
    <row r="38" spans="1:15" ht="23.1" customHeight="1">
      <c r="A38" s="94"/>
      <c r="B38" s="19" t="s">
        <v>306</v>
      </c>
      <c r="C38" s="78"/>
      <c r="D38" s="79"/>
      <c r="E38" s="80"/>
      <c r="F38" s="21"/>
      <c r="G38" s="21"/>
      <c r="H38" s="21"/>
      <c r="I38" s="21"/>
      <c r="J38" s="21"/>
      <c r="K38" s="79"/>
      <c r="L38" s="196">
        <f>L39*D39</f>
        <v>360.71999999999997</v>
      </c>
      <c r="N38" s="262">
        <f>D39*N39</f>
        <v>24.839999999999996</v>
      </c>
    </row>
    <row r="39" spans="1:15" ht="23.1" customHeight="1">
      <c r="A39" s="94"/>
      <c r="B39" s="96" t="s">
        <v>2064</v>
      </c>
      <c r="C39" s="78"/>
      <c r="D39" s="79">
        <v>18</v>
      </c>
      <c r="E39" s="80" t="s">
        <v>47</v>
      </c>
      <c r="F39" s="21">
        <f>ใบเสนอราคา!I8</f>
        <v>695</v>
      </c>
      <c r="G39" s="21">
        <f t="shared" ref="G39" si="18">D39*F39</f>
        <v>12510</v>
      </c>
      <c r="H39" s="21">
        <v>0</v>
      </c>
      <c r="I39" s="21">
        <f t="shared" ref="I39" si="19">D39*H39</f>
        <v>0</v>
      </c>
      <c r="J39" s="21">
        <f t="shared" ref="J39" si="20">G39+I39</f>
        <v>12510</v>
      </c>
      <c r="K39" s="79"/>
      <c r="L39" s="196">
        <v>20.04</v>
      </c>
      <c r="M39" s="238" t="s">
        <v>2079</v>
      </c>
      <c r="N39" s="262">
        <v>1.38</v>
      </c>
      <c r="O39" s="1" t="s">
        <v>2080</v>
      </c>
    </row>
    <row r="40" spans="1:15" ht="23.1" customHeight="1">
      <c r="A40" s="94"/>
      <c r="B40" s="96" t="s">
        <v>2065</v>
      </c>
      <c r="C40" s="78"/>
      <c r="D40" s="79">
        <v>14</v>
      </c>
      <c r="E40" s="80" t="s">
        <v>47</v>
      </c>
      <c r="F40" s="21">
        <f>'ราคาวัสดุพานิชย์ '!D26</f>
        <v>556.07000000000005</v>
      </c>
      <c r="G40" s="21">
        <f t="shared" ref="G40" si="21">D40*F40</f>
        <v>7784.9800000000005</v>
      </c>
      <c r="H40" s="21">
        <v>0</v>
      </c>
      <c r="I40" s="21">
        <f t="shared" ref="I40" si="22">D40*H40</f>
        <v>0</v>
      </c>
      <c r="J40" s="21">
        <f t="shared" ref="J40" si="23">G40+I40</f>
        <v>7784.9800000000005</v>
      </c>
      <c r="K40" s="79"/>
      <c r="L40" s="196">
        <v>21</v>
      </c>
      <c r="M40" s="238" t="s">
        <v>2079</v>
      </c>
      <c r="N40" s="262">
        <v>27.8</v>
      </c>
      <c r="O40" s="1" t="s">
        <v>19</v>
      </c>
    </row>
    <row r="41" spans="1:15" ht="23.1" customHeight="1">
      <c r="A41" s="94"/>
      <c r="B41" s="96" t="s">
        <v>2110</v>
      </c>
      <c r="C41" s="78"/>
      <c r="D41" s="79">
        <v>64</v>
      </c>
      <c r="E41" s="80" t="s">
        <v>59</v>
      </c>
      <c r="F41" s="21">
        <f>ใบเสนอราคา!I9</f>
        <v>60</v>
      </c>
      <c r="G41" s="21">
        <f t="shared" ref="G41:G42" si="24">D41*F41</f>
        <v>3840</v>
      </c>
      <c r="H41" s="21">
        <v>0</v>
      </c>
      <c r="I41" s="21">
        <f t="shared" ref="I41:I42" si="25">D41*H41</f>
        <v>0</v>
      </c>
      <c r="J41" s="21">
        <f t="shared" ref="J41:J42" si="26">G41+I41</f>
        <v>3840</v>
      </c>
      <c r="K41" s="79"/>
      <c r="L41" s="197">
        <f>L40*D40</f>
        <v>294</v>
      </c>
      <c r="M41" s="238"/>
    </row>
    <row r="42" spans="1:15" ht="23.1" customHeight="1">
      <c r="A42" s="94"/>
      <c r="B42" s="96" t="s">
        <v>2111</v>
      </c>
      <c r="C42" s="78"/>
      <c r="D42" s="79">
        <v>32</v>
      </c>
      <c r="E42" s="80" t="s">
        <v>58</v>
      </c>
      <c r="F42" s="21">
        <f>ใบเสนอราคา!I10</f>
        <v>230</v>
      </c>
      <c r="G42" s="21">
        <f t="shared" si="24"/>
        <v>7360</v>
      </c>
      <c r="H42" s="21">
        <v>0</v>
      </c>
      <c r="I42" s="21">
        <f t="shared" si="25"/>
        <v>0</v>
      </c>
      <c r="J42" s="21">
        <f t="shared" si="26"/>
        <v>7360</v>
      </c>
      <c r="K42" s="79"/>
      <c r="L42" s="197"/>
      <c r="M42" s="238"/>
    </row>
    <row r="43" spans="1:15" ht="23.1" customHeight="1">
      <c r="A43" s="94"/>
      <c r="B43" s="96" t="s">
        <v>323</v>
      </c>
      <c r="C43" s="78"/>
      <c r="D43" s="79">
        <v>36</v>
      </c>
      <c r="E43" s="80" t="s">
        <v>44</v>
      </c>
      <c r="F43" s="21">
        <f>ใบเสนอราคา!I11</f>
        <v>80</v>
      </c>
      <c r="G43" s="21">
        <f t="shared" ref="G43:G44" si="27">D43*F43</f>
        <v>2880</v>
      </c>
      <c r="H43" s="21">
        <f>บัญชีค่าแรง!D198</f>
        <v>73</v>
      </c>
      <c r="I43" s="21">
        <f t="shared" ref="I43:I44" si="28">D43*H43</f>
        <v>2628</v>
      </c>
      <c r="J43" s="21">
        <f t="shared" ref="J43:J44" si="29">G43+I43</f>
        <v>5508</v>
      </c>
      <c r="K43" s="79"/>
      <c r="L43" s="197"/>
    </row>
    <row r="44" spans="1:15" ht="23.1" customHeight="1">
      <c r="A44" s="94"/>
      <c r="B44" s="96" t="s">
        <v>271</v>
      </c>
      <c r="C44" s="78"/>
      <c r="D44" s="79">
        <f>L38+L41</f>
        <v>654.72</v>
      </c>
      <c r="E44" s="80" t="s">
        <v>53</v>
      </c>
      <c r="F44" s="21">
        <v>0</v>
      </c>
      <c r="G44" s="21">
        <f t="shared" si="27"/>
        <v>0</v>
      </c>
      <c r="H44" s="21">
        <v>12</v>
      </c>
      <c r="I44" s="21">
        <f t="shared" si="28"/>
        <v>7856.64</v>
      </c>
      <c r="J44" s="21">
        <f t="shared" si="29"/>
        <v>7856.64</v>
      </c>
      <c r="K44" s="79"/>
    </row>
    <row r="45" spans="1:15" ht="23.1" customHeight="1">
      <c r="A45" s="94"/>
      <c r="B45" s="96"/>
      <c r="C45" s="78"/>
      <c r="D45" s="79"/>
      <c r="E45" s="80"/>
      <c r="F45" s="21"/>
      <c r="G45" s="21"/>
      <c r="H45" s="21"/>
      <c r="I45" s="21"/>
      <c r="J45" s="21"/>
      <c r="K45" s="81"/>
    </row>
    <row r="46" spans="1:15" ht="23.1" customHeight="1">
      <c r="A46" s="94"/>
      <c r="B46" s="96"/>
      <c r="C46" s="78"/>
      <c r="D46" s="79"/>
      <c r="E46" s="80"/>
      <c r="F46" s="21"/>
      <c r="G46" s="21"/>
      <c r="H46" s="21"/>
      <c r="I46" s="21"/>
      <c r="J46" s="21"/>
      <c r="K46" s="81"/>
    </row>
    <row r="47" spans="1:15" ht="23.1" customHeight="1">
      <c r="A47" s="95"/>
      <c r="B47" s="99"/>
      <c r="C47" s="78"/>
      <c r="D47" s="79"/>
      <c r="E47" s="80"/>
      <c r="F47" s="21"/>
      <c r="G47" s="21"/>
      <c r="H47" s="21"/>
      <c r="I47" s="21"/>
      <c r="J47" s="21"/>
      <c r="K47" s="81"/>
    </row>
    <row r="48" spans="1:15" ht="23.1" customHeight="1" thickBot="1">
      <c r="A48" s="388"/>
      <c r="B48" s="688"/>
      <c r="C48" s="689"/>
      <c r="D48" s="389"/>
      <c r="E48" s="390"/>
      <c r="F48" s="391"/>
      <c r="G48" s="391"/>
      <c r="H48" s="391"/>
      <c r="I48" s="392" t="s">
        <v>45</v>
      </c>
      <c r="J48" s="393">
        <f>SUM(J34:J47)</f>
        <v>362734.02382600005</v>
      </c>
      <c r="K48" s="394"/>
      <c r="L48" s="197"/>
      <c r="M48" s="197"/>
    </row>
    <row r="49" spans="1:12" ht="23.1" customHeight="1" thickTop="1">
      <c r="A49" s="695" t="s">
        <v>0</v>
      </c>
      <c r="B49" s="695"/>
      <c r="C49" s="695"/>
      <c r="D49" s="695"/>
      <c r="E49" s="695"/>
      <c r="F49" s="695"/>
      <c r="G49" s="695"/>
      <c r="H49" s="695"/>
      <c r="I49" s="695"/>
      <c r="J49" s="695"/>
      <c r="K49" s="695"/>
    </row>
    <row r="50" spans="1:12" ht="23.1" customHeight="1">
      <c r="A50" s="696" t="s">
        <v>1</v>
      </c>
      <c r="B50" s="696"/>
      <c r="C50" s="2" t="str">
        <f>C26</f>
        <v>งานก่อสร้างอาคาร</v>
      </c>
      <c r="D50" s="71"/>
      <c r="E50" s="152"/>
      <c r="F50" s="3"/>
      <c r="G50" s="3"/>
      <c r="H50" s="3"/>
      <c r="I50" s="3"/>
      <c r="J50" s="3"/>
      <c r="K50" s="2"/>
    </row>
    <row r="51" spans="1:12" ht="23.1" customHeight="1">
      <c r="A51" s="697" t="s">
        <v>2</v>
      </c>
      <c r="B51" s="697"/>
      <c r="C51" s="2" t="str">
        <f>C27</f>
        <v>ก่อสร้างอาคารละหมาด</v>
      </c>
      <c r="D51" s="72"/>
      <c r="E51" s="153"/>
      <c r="F51" s="3"/>
      <c r="G51" s="3"/>
      <c r="H51" s="3"/>
      <c r="I51" s="3"/>
      <c r="J51" s="3"/>
      <c r="K51" s="2"/>
    </row>
    <row r="52" spans="1:12" ht="23.1" customHeight="1">
      <c r="A52" s="697" t="s">
        <v>3</v>
      </c>
      <c r="B52" s="697"/>
      <c r="C52" s="2" t="str">
        <f>C28</f>
        <v>หมู่ที่ 10  ตำบลควนกาหลง  อำเภอควนกาหลง  จ.สตูล</v>
      </c>
      <c r="D52" s="72"/>
      <c r="E52" s="153"/>
      <c r="G52" s="5"/>
      <c r="H52" s="6" t="s">
        <v>4</v>
      </c>
      <c r="I52" s="5" t="s">
        <v>22</v>
      </c>
      <c r="J52" s="3"/>
      <c r="K52" s="2"/>
    </row>
    <row r="53" spans="1:12" ht="23.1" customHeight="1">
      <c r="A53" s="690" t="s">
        <v>322</v>
      </c>
      <c r="B53" s="690"/>
      <c r="C53" s="2" t="str">
        <f>C29</f>
        <v>องค์การบริหารส่วนตำบลควนกาหลง</v>
      </c>
      <c r="D53" s="72"/>
      <c r="E53" s="9"/>
      <c r="F53" s="7"/>
      <c r="G53" s="7"/>
      <c r="H53" s="7"/>
      <c r="I53" s="7"/>
      <c r="J53" s="7"/>
      <c r="K53" s="8"/>
    </row>
    <row r="54" spans="1:12" ht="23.1" customHeight="1">
      <c r="A54" s="325" t="s">
        <v>2128</v>
      </c>
      <c r="B54" s="9"/>
      <c r="C54" s="10">
        <f>C30</f>
        <v>44327</v>
      </c>
      <c r="D54" s="73"/>
      <c r="E54" s="11"/>
      <c r="F54" s="12"/>
      <c r="G54" s="9"/>
      <c r="H54" s="11"/>
      <c r="I54" s="9"/>
      <c r="J54" s="11"/>
      <c r="K54" s="12"/>
    </row>
    <row r="55" spans="1:12" ht="23.1" customHeight="1" thickBot="1">
      <c r="A55" s="700"/>
      <c r="B55" s="700"/>
      <c r="C55" s="13"/>
      <c r="D55" s="701"/>
      <c r="E55" s="701"/>
      <c r="F55" s="701"/>
      <c r="G55" s="85"/>
      <c r="H55" s="85"/>
      <c r="I55" s="702"/>
      <c r="J55" s="702"/>
      <c r="K55" s="14" t="s">
        <v>6</v>
      </c>
    </row>
    <row r="56" spans="1:12" ht="23.1" customHeight="1" thickTop="1">
      <c r="A56" s="693" t="s">
        <v>7</v>
      </c>
      <c r="B56" s="703" t="s">
        <v>8</v>
      </c>
      <c r="C56" s="704"/>
      <c r="D56" s="691" t="s">
        <v>9</v>
      </c>
      <c r="E56" s="693" t="s">
        <v>10</v>
      </c>
      <c r="F56" s="698" t="s">
        <v>11</v>
      </c>
      <c r="G56" s="699"/>
      <c r="H56" s="698" t="s">
        <v>12</v>
      </c>
      <c r="I56" s="699"/>
      <c r="J56" s="15" t="s">
        <v>13</v>
      </c>
      <c r="K56" s="693" t="s">
        <v>14</v>
      </c>
    </row>
    <row r="57" spans="1:12" ht="23.1" customHeight="1" thickBot="1">
      <c r="A57" s="694"/>
      <c r="B57" s="705"/>
      <c r="C57" s="706"/>
      <c r="D57" s="692"/>
      <c r="E57" s="694"/>
      <c r="F57" s="16" t="s">
        <v>15</v>
      </c>
      <c r="G57" s="16" t="s">
        <v>16</v>
      </c>
      <c r="H57" s="16" t="s">
        <v>15</v>
      </c>
      <c r="I57" s="16" t="s">
        <v>16</v>
      </c>
      <c r="J57" s="16" t="s">
        <v>17</v>
      </c>
      <c r="K57" s="694"/>
    </row>
    <row r="58" spans="1:12" ht="23.1" customHeight="1" thickTop="1" thickBot="1">
      <c r="A58" s="388"/>
      <c r="B58" s="688"/>
      <c r="C58" s="689"/>
      <c r="D58" s="389"/>
      <c r="E58" s="390"/>
      <c r="F58" s="391"/>
      <c r="G58" s="391"/>
      <c r="H58" s="391"/>
      <c r="I58" s="392" t="s">
        <v>46</v>
      </c>
      <c r="J58" s="393">
        <f>J48</f>
        <v>362734.02382600005</v>
      </c>
      <c r="K58" s="394"/>
    </row>
    <row r="59" spans="1:12" ht="23.1" customHeight="1" thickTop="1">
      <c r="A59" s="95">
        <v>2</v>
      </c>
      <c r="B59" s="99" t="s">
        <v>56</v>
      </c>
      <c r="C59" s="78"/>
      <c r="D59" s="79"/>
      <c r="E59" s="80"/>
      <c r="F59" s="21"/>
      <c r="G59" s="21"/>
      <c r="H59" s="21"/>
      <c r="I59" s="21"/>
      <c r="J59" s="21"/>
      <c r="K59" s="81"/>
    </row>
    <row r="60" spans="1:12" ht="23.1" customHeight="1">
      <c r="A60" s="172" t="s">
        <v>275</v>
      </c>
      <c r="B60" s="99" t="s">
        <v>278</v>
      </c>
      <c r="C60" s="78"/>
      <c r="D60" s="79"/>
      <c r="E60" s="80"/>
      <c r="F60" s="21"/>
      <c r="G60" s="21"/>
      <c r="H60" s="21"/>
      <c r="I60" s="21"/>
      <c r="J60" s="21"/>
      <c r="K60" s="81"/>
    </row>
    <row r="61" spans="1:12" ht="23.1" customHeight="1">
      <c r="A61" s="171"/>
      <c r="B61" s="100" t="s">
        <v>2066</v>
      </c>
      <c r="C61" s="93"/>
      <c r="D61" s="83">
        <v>40</v>
      </c>
      <c r="E61" s="84" t="s">
        <v>19</v>
      </c>
      <c r="F61" s="21">
        <f>'วัสดุมวลรวมต่อหน่วย (2)'!G19</f>
        <v>370.71074010000001</v>
      </c>
      <c r="G61" s="21">
        <f t="shared" ref="G61:G66" si="30">D61*F61</f>
        <v>14828.429604000001</v>
      </c>
      <c r="H61" s="21">
        <v>158</v>
      </c>
      <c r="I61" s="21">
        <f t="shared" ref="I61" si="31">D61*H61</f>
        <v>6320</v>
      </c>
      <c r="J61" s="21">
        <f t="shared" ref="J61" si="32">G61+I61</f>
        <v>21148.429604000001</v>
      </c>
      <c r="K61" s="83"/>
      <c r="L61" s="195">
        <v>42</v>
      </c>
    </row>
    <row r="62" spans="1:12" ht="23.1" customHeight="1">
      <c r="A62" s="171"/>
      <c r="B62" s="100" t="s">
        <v>2067</v>
      </c>
      <c r="C62" s="92"/>
      <c r="D62" s="79">
        <v>15</v>
      </c>
      <c r="E62" s="84" t="s">
        <v>19</v>
      </c>
      <c r="F62" s="21">
        <f>'วัสดุมวลรวมต่อหน่วย (2)'!G27</f>
        <v>381.9107401</v>
      </c>
      <c r="G62" s="21">
        <f t="shared" si="30"/>
        <v>5728.6611014999999</v>
      </c>
      <c r="H62" s="21">
        <v>158</v>
      </c>
      <c r="I62" s="21">
        <f t="shared" ref="I62" si="33">D62*H62</f>
        <v>2370</v>
      </c>
      <c r="J62" s="21">
        <f t="shared" ref="J62" si="34">G62+I62</f>
        <v>8098.6611014999999</v>
      </c>
      <c r="K62" s="79"/>
    </row>
    <row r="63" spans="1:12" ht="23.1" customHeight="1">
      <c r="A63" s="171"/>
      <c r="B63" s="100" t="s">
        <v>2068</v>
      </c>
      <c r="C63" s="92"/>
      <c r="D63" s="79">
        <v>42</v>
      </c>
      <c r="E63" s="80" t="s">
        <v>19</v>
      </c>
      <c r="F63" s="21">
        <f>'วัสดุมวลรวมต่อหน่วย (2)'!G33</f>
        <v>135.28514010000001</v>
      </c>
      <c r="G63" s="21">
        <f t="shared" ref="G63" si="35">D63*F63</f>
        <v>5681.9758842000001</v>
      </c>
      <c r="H63" s="21">
        <v>61</v>
      </c>
      <c r="I63" s="21">
        <f t="shared" ref="I63" si="36">D63*H63</f>
        <v>2562</v>
      </c>
      <c r="J63" s="21">
        <f t="shared" ref="J63" si="37">G63+I63</f>
        <v>8243.975884200001</v>
      </c>
      <c r="K63" s="79"/>
    </row>
    <row r="64" spans="1:12" ht="23.1" customHeight="1">
      <c r="A64" s="172" t="s">
        <v>276</v>
      </c>
      <c r="B64" s="99" t="s">
        <v>279</v>
      </c>
      <c r="C64" s="92"/>
      <c r="D64" s="79"/>
      <c r="E64" s="80"/>
      <c r="F64" s="21"/>
      <c r="G64" s="21"/>
      <c r="H64" s="21"/>
      <c r="I64" s="21"/>
      <c r="J64" s="21"/>
      <c r="K64" s="259"/>
    </row>
    <row r="65" spans="1:13" ht="23.1" customHeight="1">
      <c r="A65" s="171"/>
      <c r="B65" s="96" t="s">
        <v>2108</v>
      </c>
      <c r="C65" s="78"/>
      <c r="D65" s="79">
        <v>113</v>
      </c>
      <c r="E65" s="80" t="s">
        <v>19</v>
      </c>
      <c r="F65" s="21">
        <f>'วัสดุมวลรวมต่อหน่วย (2)'!G45</f>
        <v>367.30463509999998</v>
      </c>
      <c r="G65" s="21">
        <f t="shared" si="30"/>
        <v>41505.423766299995</v>
      </c>
      <c r="H65" s="21">
        <f>บัญชีค่าแรง!D228</f>
        <v>89</v>
      </c>
      <c r="I65" s="21">
        <f t="shared" ref="I65" si="38">D65*H65</f>
        <v>10057</v>
      </c>
      <c r="J65" s="21">
        <f t="shared" ref="J65" si="39">G65+I65</f>
        <v>51562.423766299995</v>
      </c>
      <c r="K65" s="79"/>
      <c r="L65" s="195">
        <v>48.28</v>
      </c>
    </row>
    <row r="66" spans="1:13" ht="23.1" customHeight="1">
      <c r="A66" s="171"/>
      <c r="B66" s="96" t="s">
        <v>280</v>
      </c>
      <c r="C66" s="78"/>
      <c r="D66" s="79">
        <f>D65*2</f>
        <v>226</v>
      </c>
      <c r="E66" s="80" t="s">
        <v>19</v>
      </c>
      <c r="F66" s="21">
        <f>'วัสดุมวลรวมต่อหน่วย (2)'!G52</f>
        <v>65.921195499999996</v>
      </c>
      <c r="G66" s="21">
        <f t="shared" si="30"/>
        <v>14898.190182999999</v>
      </c>
      <c r="H66" s="21">
        <v>82</v>
      </c>
      <c r="I66" s="21">
        <f t="shared" ref="I66" si="40">D66*H66</f>
        <v>18532</v>
      </c>
      <c r="J66" s="21">
        <f t="shared" ref="J66" si="41">G66+I66</f>
        <v>33430.190182999999</v>
      </c>
      <c r="K66" s="21"/>
      <c r="M66" s="196"/>
    </row>
    <row r="67" spans="1:13" ht="23.1" customHeight="1">
      <c r="A67" s="171"/>
      <c r="B67" s="96" t="s">
        <v>2059</v>
      </c>
      <c r="C67" s="78"/>
      <c r="D67" s="79">
        <v>85</v>
      </c>
      <c r="E67" s="80" t="s">
        <v>19</v>
      </c>
      <c r="F67" s="21">
        <f>F66</f>
        <v>65.921195499999996</v>
      </c>
      <c r="G67" s="21">
        <f t="shared" ref="G67" si="42">D67*F67</f>
        <v>5603.3016174999993</v>
      </c>
      <c r="H67" s="21">
        <f>บัญชีค่าแรง!D265</f>
        <v>100</v>
      </c>
      <c r="I67" s="21">
        <f t="shared" ref="I67" si="43">D67*H67</f>
        <v>8500</v>
      </c>
      <c r="J67" s="21">
        <f t="shared" ref="J67" si="44">G67+I67</f>
        <v>14103.301617499999</v>
      </c>
      <c r="K67" s="82"/>
      <c r="L67" s="237"/>
      <c r="M67" s="196"/>
    </row>
    <row r="68" spans="1:13" ht="23.1" customHeight="1">
      <c r="A68" s="171"/>
      <c r="B68" s="96" t="s">
        <v>2103</v>
      </c>
      <c r="C68" s="78"/>
      <c r="D68" s="79">
        <v>76</v>
      </c>
      <c r="E68" s="80" t="s">
        <v>44</v>
      </c>
      <c r="F68" s="21">
        <f>'วัสดุมวลรวมต่อหน่วย (2)'!G64</f>
        <v>149.24523759999997</v>
      </c>
      <c r="G68" s="21">
        <f t="shared" ref="G68" si="45">D68*F68</f>
        <v>11342.638057599997</v>
      </c>
      <c r="H68" s="21">
        <v>62</v>
      </c>
      <c r="I68" s="21">
        <f t="shared" ref="I68" si="46">D68*H68</f>
        <v>4712</v>
      </c>
      <c r="J68" s="21">
        <f t="shared" ref="J68" si="47">G68+I68</f>
        <v>16054.638057599997</v>
      </c>
      <c r="K68" s="82"/>
      <c r="L68" s="237"/>
      <c r="M68" s="196"/>
    </row>
    <row r="69" spans="1:13" ht="23.1" customHeight="1">
      <c r="A69" s="172" t="s">
        <v>277</v>
      </c>
      <c r="B69" s="194" t="s">
        <v>57</v>
      </c>
      <c r="C69" s="70"/>
      <c r="D69" s="74"/>
      <c r="E69" s="69"/>
      <c r="F69" s="21"/>
      <c r="G69" s="21"/>
      <c r="H69" s="21"/>
      <c r="I69" s="21"/>
      <c r="J69" s="21"/>
      <c r="K69" s="74"/>
    </row>
    <row r="70" spans="1:13" ht="23.1" customHeight="1">
      <c r="A70" s="87"/>
      <c r="B70" s="19" t="s">
        <v>2116</v>
      </c>
      <c r="C70" s="23"/>
      <c r="D70" s="82">
        <v>70</v>
      </c>
      <c r="E70" s="91" t="s">
        <v>19</v>
      </c>
      <c r="F70" s="21">
        <f>ใบเสนอราคา!I12</f>
        <v>175</v>
      </c>
      <c r="G70" s="21">
        <f t="shared" ref="G70:G71" si="48">D70*F70</f>
        <v>12250</v>
      </c>
      <c r="H70" s="21">
        <v>70</v>
      </c>
      <c r="I70" s="21">
        <f t="shared" ref="I70:I71" si="49">D70*H70</f>
        <v>4900</v>
      </c>
      <c r="J70" s="21">
        <f t="shared" ref="J70:J71" si="50">G70+I70</f>
        <v>17150</v>
      </c>
      <c r="K70" s="82"/>
    </row>
    <row r="71" spans="1:13" ht="23.1" customHeight="1">
      <c r="A71" s="87"/>
      <c r="B71" s="19" t="s">
        <v>307</v>
      </c>
      <c r="C71" s="90"/>
      <c r="D71" s="82">
        <v>14</v>
      </c>
      <c r="E71" s="91" t="s">
        <v>44</v>
      </c>
      <c r="F71" s="21">
        <f>ใบเสนอราคา!I13</f>
        <v>124</v>
      </c>
      <c r="G71" s="21">
        <f t="shared" si="48"/>
        <v>1736</v>
      </c>
      <c r="H71" s="21">
        <v>50</v>
      </c>
      <c r="I71" s="21">
        <f t="shared" si="49"/>
        <v>700</v>
      </c>
      <c r="J71" s="21">
        <f t="shared" si="50"/>
        <v>2436</v>
      </c>
      <c r="K71" s="82"/>
    </row>
    <row r="72" spans="1:13" ht="23.1" customHeight="1" thickBot="1">
      <c r="A72" s="388"/>
      <c r="B72" s="688"/>
      <c r="C72" s="689"/>
      <c r="D72" s="389"/>
      <c r="E72" s="390"/>
      <c r="F72" s="391"/>
      <c r="G72" s="391"/>
      <c r="H72" s="391"/>
      <c r="I72" s="392" t="s">
        <v>45</v>
      </c>
      <c r="J72" s="393">
        <f>SUM(J58:J71)</f>
        <v>534961.64404010004</v>
      </c>
      <c r="K72" s="394"/>
      <c r="L72" s="197"/>
      <c r="M72" s="197"/>
    </row>
    <row r="73" spans="1:13" ht="23.1" customHeight="1" thickTop="1">
      <c r="A73" s="695" t="s">
        <v>0</v>
      </c>
      <c r="B73" s="695"/>
      <c r="C73" s="695"/>
      <c r="D73" s="695"/>
      <c r="E73" s="695"/>
      <c r="F73" s="695"/>
      <c r="G73" s="695"/>
      <c r="H73" s="695"/>
      <c r="I73" s="695"/>
      <c r="J73" s="695"/>
      <c r="K73" s="695"/>
    </row>
    <row r="74" spans="1:13" ht="23.1" customHeight="1">
      <c r="A74" s="696" t="s">
        <v>1</v>
      </c>
      <c r="B74" s="696"/>
      <c r="C74" s="2" t="str">
        <f>C50</f>
        <v>งานก่อสร้างอาคาร</v>
      </c>
      <c r="D74" s="71"/>
      <c r="E74" s="152"/>
      <c r="F74" s="3"/>
      <c r="G74" s="3"/>
      <c r="H74" s="3"/>
      <c r="I74" s="3"/>
      <c r="J74" s="3"/>
      <c r="K74" s="2"/>
    </row>
    <row r="75" spans="1:13" ht="23.1" customHeight="1">
      <c r="A75" s="697" t="s">
        <v>2</v>
      </c>
      <c r="B75" s="697"/>
      <c r="C75" s="2" t="str">
        <f t="shared" ref="C75:C77" si="51">C51</f>
        <v>ก่อสร้างอาคารละหมาด</v>
      </c>
      <c r="D75" s="72"/>
      <c r="E75" s="153"/>
      <c r="F75" s="3"/>
      <c r="G75" s="3"/>
      <c r="H75" s="3"/>
      <c r="I75" s="3"/>
      <c r="J75" s="3"/>
      <c r="K75" s="2"/>
    </row>
    <row r="76" spans="1:13" ht="23.1" customHeight="1">
      <c r="A76" s="697" t="s">
        <v>3</v>
      </c>
      <c r="B76" s="697"/>
      <c r="C76" s="2" t="str">
        <f t="shared" si="51"/>
        <v>หมู่ที่ 10  ตำบลควนกาหลง  อำเภอควนกาหลง  จ.สตูล</v>
      </c>
      <c r="D76" s="72"/>
      <c r="E76" s="153"/>
      <c r="G76" s="5"/>
      <c r="H76" s="6" t="s">
        <v>4</v>
      </c>
      <c r="I76" s="5" t="s">
        <v>22</v>
      </c>
      <c r="J76" s="3"/>
      <c r="K76" s="2"/>
    </row>
    <row r="77" spans="1:13" ht="23.1" customHeight="1">
      <c r="A77" s="690" t="s">
        <v>322</v>
      </c>
      <c r="B77" s="690"/>
      <c r="C77" s="2" t="str">
        <f t="shared" si="51"/>
        <v>องค์การบริหารส่วนตำบลควนกาหลง</v>
      </c>
      <c r="D77" s="72"/>
      <c r="E77" s="9"/>
      <c r="F77" s="7"/>
      <c r="G77" s="7"/>
      <c r="H77" s="7"/>
      <c r="I77" s="7"/>
      <c r="J77" s="7"/>
      <c r="K77" s="8"/>
    </row>
    <row r="78" spans="1:13" ht="23.1" customHeight="1">
      <c r="A78" s="325" t="s">
        <v>2128</v>
      </c>
      <c r="B78" s="9"/>
      <c r="C78" s="10">
        <f>C54</f>
        <v>44327</v>
      </c>
      <c r="D78" s="73"/>
      <c r="E78" s="11"/>
      <c r="F78" s="12"/>
      <c r="G78" s="9"/>
      <c r="H78" s="11"/>
      <c r="I78" s="9"/>
      <c r="J78" s="11"/>
      <c r="K78" s="12"/>
    </row>
    <row r="79" spans="1:13" ht="23.1" customHeight="1" thickBot="1">
      <c r="A79" s="700"/>
      <c r="B79" s="700"/>
      <c r="C79" s="13"/>
      <c r="D79" s="701"/>
      <c r="E79" s="701"/>
      <c r="F79" s="701"/>
      <c r="G79" s="85"/>
      <c r="H79" s="85"/>
      <c r="I79" s="702"/>
      <c r="J79" s="702"/>
      <c r="K79" s="14" t="s">
        <v>6</v>
      </c>
    </row>
    <row r="80" spans="1:13" ht="23.1" customHeight="1" thickTop="1">
      <c r="A80" s="693" t="s">
        <v>7</v>
      </c>
      <c r="B80" s="703" t="s">
        <v>8</v>
      </c>
      <c r="C80" s="704"/>
      <c r="D80" s="691" t="s">
        <v>9</v>
      </c>
      <c r="E80" s="693" t="s">
        <v>10</v>
      </c>
      <c r="F80" s="698" t="s">
        <v>11</v>
      </c>
      <c r="G80" s="699"/>
      <c r="H80" s="698" t="s">
        <v>12</v>
      </c>
      <c r="I80" s="699"/>
      <c r="J80" s="15" t="s">
        <v>13</v>
      </c>
      <c r="K80" s="693" t="s">
        <v>14</v>
      </c>
    </row>
    <row r="81" spans="1:13" ht="23.1" customHeight="1" thickBot="1">
      <c r="A81" s="694"/>
      <c r="B81" s="705"/>
      <c r="C81" s="706"/>
      <c r="D81" s="692"/>
      <c r="E81" s="694"/>
      <c r="F81" s="16" t="s">
        <v>15</v>
      </c>
      <c r="G81" s="16" t="s">
        <v>16</v>
      </c>
      <c r="H81" s="16" t="s">
        <v>15</v>
      </c>
      <c r="I81" s="16" t="s">
        <v>16</v>
      </c>
      <c r="J81" s="16" t="s">
        <v>17</v>
      </c>
      <c r="K81" s="694"/>
    </row>
    <row r="82" spans="1:13" ht="23.1" customHeight="1" thickTop="1" thickBot="1">
      <c r="A82" s="388"/>
      <c r="B82" s="688"/>
      <c r="C82" s="689"/>
      <c r="D82" s="389"/>
      <c r="E82" s="390"/>
      <c r="F82" s="391"/>
      <c r="G82" s="391"/>
      <c r="H82" s="391"/>
      <c r="I82" s="392" t="s">
        <v>46</v>
      </c>
      <c r="J82" s="393">
        <f>J72</f>
        <v>534961.64404010004</v>
      </c>
      <c r="K82" s="394"/>
    </row>
    <row r="83" spans="1:13" ht="23.1" customHeight="1" thickTop="1">
      <c r="A83" s="77"/>
      <c r="B83" s="19" t="s">
        <v>2069</v>
      </c>
      <c r="C83" s="78"/>
      <c r="D83" s="79">
        <v>11</v>
      </c>
      <c r="E83" s="91" t="s">
        <v>44</v>
      </c>
      <c r="F83" s="21">
        <f>ใบเสนอราคา!I14</f>
        <v>115</v>
      </c>
      <c r="G83" s="21">
        <f t="shared" ref="G83" si="52">D83*F83</f>
        <v>1265</v>
      </c>
      <c r="H83" s="21">
        <v>50</v>
      </c>
      <c r="I83" s="21">
        <f t="shared" ref="I83" si="53">D83*H83</f>
        <v>550</v>
      </c>
      <c r="J83" s="21">
        <f t="shared" ref="J83" si="54">G83+I83</f>
        <v>1815</v>
      </c>
      <c r="K83" s="79"/>
      <c r="M83" s="196"/>
    </row>
    <row r="84" spans="1:13" ht="23.1" customHeight="1">
      <c r="A84" s="77"/>
      <c r="B84" s="96" t="s">
        <v>308</v>
      </c>
      <c r="C84" s="78"/>
      <c r="D84" s="79">
        <v>7</v>
      </c>
      <c r="E84" s="80" t="s">
        <v>309</v>
      </c>
      <c r="F84" s="21">
        <f>ใบเสนอราคา!I15</f>
        <v>160</v>
      </c>
      <c r="G84" s="21">
        <f t="shared" ref="G84" si="55">D84*F84</f>
        <v>1120</v>
      </c>
      <c r="H84" s="21">
        <v>0</v>
      </c>
      <c r="I84" s="21">
        <f t="shared" ref="I84" si="56">D84*H84</f>
        <v>0</v>
      </c>
      <c r="J84" s="21">
        <f t="shared" ref="J84" si="57">G84+I84</f>
        <v>1120</v>
      </c>
      <c r="K84" s="79"/>
      <c r="M84" s="196"/>
    </row>
    <row r="85" spans="1:13" ht="23.1" customHeight="1">
      <c r="A85" s="173">
        <v>2.5</v>
      </c>
      <c r="B85" s="99" t="s">
        <v>282</v>
      </c>
      <c r="C85" s="78"/>
      <c r="D85" s="79"/>
      <c r="E85" s="80"/>
      <c r="F85" s="82"/>
      <c r="G85" s="82"/>
      <c r="H85" s="82"/>
      <c r="I85" s="82"/>
      <c r="J85" s="82"/>
      <c r="K85" s="79"/>
    </row>
    <row r="86" spans="1:13" ht="23.1" customHeight="1">
      <c r="A86" s="77"/>
      <c r="B86" s="96" t="s">
        <v>283</v>
      </c>
      <c r="C86" s="78"/>
      <c r="D86" s="79">
        <f>D66</f>
        <v>226</v>
      </c>
      <c r="E86" s="80" t="s">
        <v>19</v>
      </c>
      <c r="F86" s="21">
        <f>'วัสดุมวลรวมต่อหน่วย (2)'!G70</f>
        <v>45.689</v>
      </c>
      <c r="G86" s="21">
        <f t="shared" ref="G86:G87" si="58">D86*F86</f>
        <v>10325.714</v>
      </c>
      <c r="H86" s="21">
        <v>34</v>
      </c>
      <c r="I86" s="21">
        <f t="shared" ref="I86:I87" si="59">D86*H86</f>
        <v>7684</v>
      </c>
      <c r="J86" s="21">
        <f t="shared" ref="J86:J87" si="60">G86+I86</f>
        <v>18009.714</v>
      </c>
      <c r="K86" s="79"/>
      <c r="M86" s="196"/>
    </row>
    <row r="87" spans="1:13" ht="23.1" customHeight="1">
      <c r="A87" s="87"/>
      <c r="B87" s="19" t="s">
        <v>2060</v>
      </c>
      <c r="C87" s="90"/>
      <c r="D87" s="79">
        <f>N38+N40</f>
        <v>52.64</v>
      </c>
      <c r="E87" s="80" t="s">
        <v>19</v>
      </c>
      <c r="F87" s="21">
        <f>'วัสดุมวลรวมต่อหน่วย (2)'!G76</f>
        <v>61.27617</v>
      </c>
      <c r="G87" s="21">
        <f t="shared" si="58"/>
        <v>3225.5775888000003</v>
      </c>
      <c r="H87" s="21">
        <v>38</v>
      </c>
      <c r="I87" s="21">
        <f t="shared" si="59"/>
        <v>2000.32</v>
      </c>
      <c r="J87" s="21">
        <f t="shared" si="60"/>
        <v>5225.8975888000004</v>
      </c>
      <c r="K87" s="82"/>
    </row>
    <row r="88" spans="1:13" ht="23.1" customHeight="1">
      <c r="A88" s="95">
        <v>2.6</v>
      </c>
      <c r="B88" s="99" t="s">
        <v>2070</v>
      </c>
      <c r="C88" s="78"/>
      <c r="D88" s="79"/>
      <c r="E88" s="80"/>
      <c r="F88" s="21"/>
      <c r="G88" s="21"/>
      <c r="H88" s="21"/>
      <c r="I88" s="21"/>
      <c r="J88" s="21"/>
      <c r="K88" s="79"/>
    </row>
    <row r="89" spans="1:13" ht="23.1" customHeight="1">
      <c r="A89" s="171"/>
      <c r="B89" s="96" t="s">
        <v>2071</v>
      </c>
      <c r="C89" s="78"/>
      <c r="D89" s="297">
        <v>2</v>
      </c>
      <c r="E89" s="80" t="s">
        <v>20</v>
      </c>
      <c r="F89" s="21">
        <f>ใบเสนอราคา!I16</f>
        <v>4900</v>
      </c>
      <c r="G89" s="21">
        <f t="shared" ref="G89:G94" si="61">D89*F89</f>
        <v>9800</v>
      </c>
      <c r="H89" s="21">
        <v>1000</v>
      </c>
      <c r="I89" s="21">
        <f t="shared" ref="I89" si="62">D89*H89</f>
        <v>2000</v>
      </c>
      <c r="J89" s="21">
        <f t="shared" ref="J89" si="63">G89+I89</f>
        <v>11800</v>
      </c>
      <c r="K89" s="79"/>
      <c r="L89" s="237"/>
    </row>
    <row r="90" spans="1:13" ht="23.1" customHeight="1">
      <c r="A90" s="193"/>
      <c r="B90" s="96" t="s">
        <v>2078</v>
      </c>
      <c r="C90" s="70"/>
      <c r="D90" s="243">
        <v>7</v>
      </c>
      <c r="E90" s="80" t="s">
        <v>20</v>
      </c>
      <c r="F90" s="21">
        <f>ใบเสนอราคา!I17</f>
        <v>3920</v>
      </c>
      <c r="G90" s="21">
        <f t="shared" si="61"/>
        <v>27440</v>
      </c>
      <c r="H90" s="21">
        <v>500</v>
      </c>
      <c r="I90" s="21">
        <f t="shared" ref="I90:I91" si="64">D90*H90</f>
        <v>3500</v>
      </c>
      <c r="J90" s="21">
        <f t="shared" ref="J90:J91" si="65">G90+I90</f>
        <v>30940</v>
      </c>
      <c r="K90" s="74"/>
    </row>
    <row r="91" spans="1:13" ht="23.1" customHeight="1">
      <c r="A91" s="69"/>
      <c r="B91" s="96" t="s">
        <v>2077</v>
      </c>
      <c r="C91" s="70"/>
      <c r="D91" s="243">
        <v>2</v>
      </c>
      <c r="E91" s="80" t="s">
        <v>20</v>
      </c>
      <c r="F91" s="21">
        <f>ใบเสนอราคา!I18*24</f>
        <v>1560</v>
      </c>
      <c r="G91" s="21">
        <f t="shared" si="61"/>
        <v>3120</v>
      </c>
      <c r="H91" s="21">
        <v>200</v>
      </c>
      <c r="I91" s="21">
        <f t="shared" si="64"/>
        <v>400</v>
      </c>
      <c r="J91" s="21">
        <f t="shared" si="65"/>
        <v>3520</v>
      </c>
      <c r="K91" s="74"/>
      <c r="L91" s="237"/>
    </row>
    <row r="92" spans="1:13" ht="23.1" customHeight="1">
      <c r="A92" s="250">
        <v>2.7</v>
      </c>
      <c r="B92" s="194" t="s">
        <v>281</v>
      </c>
      <c r="C92" s="70"/>
      <c r="D92" s="74"/>
      <c r="E92" s="69"/>
      <c r="F92" s="21"/>
      <c r="G92" s="21"/>
      <c r="H92" s="21"/>
      <c r="I92" s="21"/>
      <c r="J92" s="21"/>
      <c r="K92" s="74"/>
    </row>
    <row r="93" spans="1:13" ht="23.1" customHeight="1">
      <c r="A93" s="87"/>
      <c r="B93" s="96" t="s">
        <v>2072</v>
      </c>
      <c r="C93" s="23"/>
      <c r="D93" s="82">
        <f>D61</f>
        <v>40</v>
      </c>
      <c r="E93" s="69" t="s">
        <v>19</v>
      </c>
      <c r="F93" s="21">
        <f>'วัสดุมวลรวมต่อหน่วย (2)'!G83</f>
        <v>217.04444444444442</v>
      </c>
      <c r="G93" s="21">
        <f t="shared" si="61"/>
        <v>8681.7777777777774</v>
      </c>
      <c r="H93" s="21">
        <v>75</v>
      </c>
      <c r="I93" s="21">
        <f t="shared" ref="I93:I94" si="66">D93*H93</f>
        <v>3000</v>
      </c>
      <c r="J93" s="21">
        <f t="shared" ref="J93:J94" si="67">G93+I93</f>
        <v>11681.777777777777</v>
      </c>
      <c r="K93" s="82"/>
    </row>
    <row r="94" spans="1:13" ht="23.1" customHeight="1">
      <c r="A94" s="87"/>
      <c r="B94" s="96" t="s">
        <v>2073</v>
      </c>
      <c r="C94" s="90"/>
      <c r="D94" s="82">
        <f>D62</f>
        <v>15</v>
      </c>
      <c r="E94" s="69" t="s">
        <v>19</v>
      </c>
      <c r="F94" s="21">
        <f>'วัสดุมวลรวมต่อหน่วย (2)'!G91</f>
        <v>265.92500000000001</v>
      </c>
      <c r="G94" s="21">
        <f t="shared" si="61"/>
        <v>3988.875</v>
      </c>
      <c r="H94" s="21">
        <v>75</v>
      </c>
      <c r="I94" s="21">
        <f t="shared" si="66"/>
        <v>1125</v>
      </c>
      <c r="J94" s="21">
        <f t="shared" si="67"/>
        <v>5113.875</v>
      </c>
      <c r="K94" s="82"/>
    </row>
    <row r="95" spans="1:13" s="242" customFormat="1" ht="23.1" customHeight="1">
      <c r="A95" s="241"/>
      <c r="B95" s="96"/>
      <c r="C95" s="240"/>
      <c r="D95" s="243"/>
      <c r="E95" s="241"/>
      <c r="F95" s="21"/>
      <c r="G95" s="21"/>
      <c r="H95" s="21"/>
      <c r="I95" s="21"/>
      <c r="J95" s="21"/>
      <c r="K95" s="241"/>
      <c r="L95" s="197"/>
      <c r="M95" s="195"/>
    </row>
    <row r="96" spans="1:13" ht="23.1" customHeight="1" thickBot="1">
      <c r="A96" s="388"/>
      <c r="B96" s="688"/>
      <c r="C96" s="689"/>
      <c r="D96" s="389"/>
      <c r="E96" s="390"/>
      <c r="F96" s="391"/>
      <c r="G96" s="391"/>
      <c r="H96" s="391"/>
      <c r="I96" s="392" t="s">
        <v>45</v>
      </c>
      <c r="J96" s="393">
        <f>SUM(J82:J95)</f>
        <v>624187.90840667789</v>
      </c>
      <c r="K96" s="394"/>
      <c r="L96" s="197"/>
      <c r="M96" s="197"/>
    </row>
    <row r="97" spans="1:12" ht="23.1" customHeight="1" thickTop="1">
      <c r="A97" s="695" t="s">
        <v>0</v>
      </c>
      <c r="B97" s="695"/>
      <c r="C97" s="695"/>
      <c r="D97" s="695"/>
      <c r="E97" s="695"/>
      <c r="F97" s="695"/>
      <c r="G97" s="695"/>
      <c r="H97" s="695"/>
      <c r="I97" s="695"/>
      <c r="J97" s="695"/>
      <c r="K97" s="695"/>
    </row>
    <row r="98" spans="1:12" ht="23.1" customHeight="1">
      <c r="A98" s="696" t="s">
        <v>1</v>
      </c>
      <c r="B98" s="696"/>
      <c r="C98" s="2" t="str">
        <f>C50</f>
        <v>งานก่อสร้างอาคาร</v>
      </c>
      <c r="D98" s="71"/>
      <c r="E98" s="152"/>
      <c r="F98" s="3"/>
      <c r="G98" s="3"/>
      <c r="H98" s="3"/>
      <c r="I98" s="3"/>
      <c r="J98" s="3"/>
      <c r="K98" s="2"/>
    </row>
    <row r="99" spans="1:12" ht="23.1" customHeight="1">
      <c r="A99" s="697" t="s">
        <v>2</v>
      </c>
      <c r="B99" s="697"/>
      <c r="C99" s="2" t="str">
        <f t="shared" ref="C99:C101" si="68">C51</f>
        <v>ก่อสร้างอาคารละหมาด</v>
      </c>
      <c r="D99" s="72"/>
      <c r="E99" s="153"/>
      <c r="F99" s="3"/>
      <c r="G99" s="3"/>
      <c r="H99" s="3"/>
      <c r="I99" s="3"/>
      <c r="J99" s="3"/>
      <c r="K99" s="2"/>
    </row>
    <row r="100" spans="1:12" ht="23.1" customHeight="1">
      <c r="A100" s="697" t="s">
        <v>3</v>
      </c>
      <c r="B100" s="697"/>
      <c r="C100" s="2" t="str">
        <f t="shared" si="68"/>
        <v>หมู่ที่ 10  ตำบลควนกาหลง  อำเภอควนกาหลง  จ.สตูล</v>
      </c>
      <c r="D100" s="72"/>
      <c r="E100" s="153"/>
      <c r="G100" s="5"/>
      <c r="H100" s="6" t="s">
        <v>4</v>
      </c>
      <c r="I100" s="5" t="s">
        <v>22</v>
      </c>
      <c r="J100" s="3"/>
      <c r="K100" s="2"/>
    </row>
    <row r="101" spans="1:12" ht="23.1" customHeight="1">
      <c r="A101" s="690" t="s">
        <v>322</v>
      </c>
      <c r="B101" s="690"/>
      <c r="C101" s="2" t="str">
        <f t="shared" si="68"/>
        <v>องค์การบริหารส่วนตำบลควนกาหลง</v>
      </c>
      <c r="D101" s="72"/>
      <c r="E101" s="9"/>
      <c r="F101" s="7"/>
      <c r="G101" s="7"/>
      <c r="H101" s="7"/>
      <c r="I101" s="7"/>
      <c r="J101" s="7"/>
      <c r="K101" s="8"/>
    </row>
    <row r="102" spans="1:12" ht="23.1" customHeight="1">
      <c r="A102" s="325" t="s">
        <v>2128</v>
      </c>
      <c r="B102" s="9"/>
      <c r="C102" s="10">
        <f>C54</f>
        <v>44327</v>
      </c>
      <c r="D102" s="73"/>
      <c r="E102" s="11"/>
      <c r="F102" s="12"/>
      <c r="G102" s="9"/>
      <c r="H102" s="11"/>
      <c r="I102" s="9"/>
      <c r="J102" s="11"/>
      <c r="K102" s="12"/>
    </row>
    <row r="103" spans="1:12" ht="23.1" customHeight="1" thickBot="1">
      <c r="A103" s="700"/>
      <c r="B103" s="700"/>
      <c r="C103" s="13"/>
      <c r="D103" s="701"/>
      <c r="E103" s="701"/>
      <c r="F103" s="701"/>
      <c r="G103" s="85"/>
      <c r="H103" s="85"/>
      <c r="I103" s="702"/>
      <c r="J103" s="702"/>
      <c r="K103" s="14" t="s">
        <v>6</v>
      </c>
    </row>
    <row r="104" spans="1:12" ht="23.1" customHeight="1" thickTop="1">
      <c r="A104" s="693" t="s">
        <v>7</v>
      </c>
      <c r="B104" s="703" t="s">
        <v>8</v>
      </c>
      <c r="C104" s="704"/>
      <c r="D104" s="691" t="s">
        <v>9</v>
      </c>
      <c r="E104" s="693" t="s">
        <v>10</v>
      </c>
      <c r="F104" s="698" t="s">
        <v>11</v>
      </c>
      <c r="G104" s="699"/>
      <c r="H104" s="698" t="s">
        <v>12</v>
      </c>
      <c r="I104" s="699"/>
      <c r="J104" s="15" t="s">
        <v>13</v>
      </c>
      <c r="K104" s="693" t="s">
        <v>14</v>
      </c>
    </row>
    <row r="105" spans="1:12" ht="23.1" customHeight="1" thickBot="1">
      <c r="A105" s="694"/>
      <c r="B105" s="705"/>
      <c r="C105" s="706"/>
      <c r="D105" s="692"/>
      <c r="E105" s="694"/>
      <c r="F105" s="16" t="s">
        <v>15</v>
      </c>
      <c r="G105" s="16" t="s">
        <v>16</v>
      </c>
      <c r="H105" s="16" t="s">
        <v>15</v>
      </c>
      <c r="I105" s="16" t="s">
        <v>16</v>
      </c>
      <c r="J105" s="16" t="s">
        <v>17</v>
      </c>
      <c r="K105" s="694"/>
    </row>
    <row r="106" spans="1:12" ht="23.1" customHeight="1" thickTop="1" thickBot="1">
      <c r="A106" s="388"/>
      <c r="B106" s="688"/>
      <c r="C106" s="689"/>
      <c r="D106" s="389"/>
      <c r="E106" s="390"/>
      <c r="F106" s="391"/>
      <c r="G106" s="391"/>
      <c r="H106" s="391"/>
      <c r="I106" s="392" t="s">
        <v>46</v>
      </c>
      <c r="J106" s="393">
        <f>J96</f>
        <v>624187.90840667789</v>
      </c>
      <c r="K106" s="394"/>
    </row>
    <row r="107" spans="1:12" ht="23.1" customHeight="1" thickTop="1">
      <c r="A107" s="193">
        <v>3</v>
      </c>
      <c r="B107" s="151" t="s">
        <v>48</v>
      </c>
      <c r="C107" s="70"/>
      <c r="D107" s="74"/>
      <c r="E107" s="69"/>
      <c r="F107" s="21"/>
      <c r="G107" s="21"/>
      <c r="H107" s="21"/>
      <c r="I107" s="21"/>
      <c r="J107" s="21"/>
      <c r="K107" s="69"/>
    </row>
    <row r="108" spans="1:12" ht="23.1" customHeight="1">
      <c r="A108" s="69"/>
      <c r="B108" s="200" t="s">
        <v>284</v>
      </c>
      <c r="C108" s="70"/>
      <c r="D108" s="74">
        <v>1</v>
      </c>
      <c r="E108" s="69" t="s">
        <v>20</v>
      </c>
      <c r="F108" s="21">
        <f>ใบเสนอราคา!I19</f>
        <v>1340</v>
      </c>
      <c r="G108" s="21">
        <f t="shared" ref="G108:G117" si="69">D108*F108</f>
        <v>1340</v>
      </c>
      <c r="H108" s="21">
        <v>500</v>
      </c>
      <c r="I108" s="21">
        <f t="shared" ref="I108:I117" si="70">D108*H108</f>
        <v>500</v>
      </c>
      <c r="J108" s="21">
        <f t="shared" ref="J108:J117" si="71">G108+I108</f>
        <v>1840</v>
      </c>
      <c r="K108" s="74"/>
      <c r="L108" s="237"/>
    </row>
    <row r="109" spans="1:12" ht="23.1" customHeight="1">
      <c r="A109" s="69"/>
      <c r="B109" s="200" t="s">
        <v>2198</v>
      </c>
      <c r="C109" s="70"/>
      <c r="D109" s="74">
        <v>8</v>
      </c>
      <c r="E109" s="69" t="s">
        <v>20</v>
      </c>
      <c r="F109" s="21">
        <f>ใบเสนอราคา!I20</f>
        <v>1290</v>
      </c>
      <c r="G109" s="21">
        <f t="shared" si="69"/>
        <v>10320</v>
      </c>
      <c r="H109" s="21">
        <v>135</v>
      </c>
      <c r="I109" s="21">
        <f t="shared" si="70"/>
        <v>1080</v>
      </c>
      <c r="J109" s="21">
        <f t="shared" si="71"/>
        <v>11400</v>
      </c>
      <c r="K109" s="74"/>
    </row>
    <row r="110" spans="1:12" ht="23.1" customHeight="1">
      <c r="A110" s="69"/>
      <c r="B110" s="200" t="s">
        <v>2199</v>
      </c>
      <c r="C110" s="70"/>
      <c r="D110" s="74">
        <v>1</v>
      </c>
      <c r="E110" s="69" t="s">
        <v>20</v>
      </c>
      <c r="F110" s="21">
        <f>ใบเสนอราคา!I21</f>
        <v>548</v>
      </c>
      <c r="G110" s="21">
        <f t="shared" ref="G110" si="72">D110*F110</f>
        <v>548</v>
      </c>
      <c r="H110" s="21">
        <v>115</v>
      </c>
      <c r="I110" s="21">
        <f t="shared" ref="I110" si="73">D110*H110</f>
        <v>115</v>
      </c>
      <c r="J110" s="21">
        <f t="shared" ref="J110" si="74">G110+I110</f>
        <v>663</v>
      </c>
      <c r="K110" s="74"/>
    </row>
    <row r="111" spans="1:12" ht="23.1" customHeight="1">
      <c r="A111" s="87"/>
      <c r="B111" s="19" t="s">
        <v>285</v>
      </c>
      <c r="C111" s="23"/>
      <c r="D111" s="82">
        <v>5</v>
      </c>
      <c r="E111" s="69" t="s">
        <v>20</v>
      </c>
      <c r="F111" s="21">
        <f>'วัสดุมวลรวมต่อหน่วย (2)'!G96</f>
        <v>70</v>
      </c>
      <c r="G111" s="21">
        <f t="shared" si="69"/>
        <v>350</v>
      </c>
      <c r="H111" s="21">
        <v>80</v>
      </c>
      <c r="I111" s="21">
        <f t="shared" si="70"/>
        <v>400</v>
      </c>
      <c r="J111" s="21">
        <f t="shared" si="71"/>
        <v>750</v>
      </c>
      <c r="K111" s="82"/>
    </row>
    <row r="112" spans="1:12" ht="23.1" customHeight="1">
      <c r="A112" s="87"/>
      <c r="B112" s="98" t="s">
        <v>2200</v>
      </c>
      <c r="C112" s="90"/>
      <c r="D112" s="82">
        <v>3</v>
      </c>
      <c r="E112" s="69" t="s">
        <v>20</v>
      </c>
      <c r="F112" s="21">
        <f>'วัสดุมวลรวมต่อหน่วย (2)'!G108</f>
        <v>165.84</v>
      </c>
      <c r="G112" s="21">
        <f t="shared" si="69"/>
        <v>497.52</v>
      </c>
      <c r="H112" s="21">
        <v>115</v>
      </c>
      <c r="I112" s="21">
        <f t="shared" si="70"/>
        <v>345</v>
      </c>
      <c r="J112" s="21">
        <f t="shared" si="71"/>
        <v>842.52</v>
      </c>
      <c r="K112" s="82"/>
    </row>
    <row r="113" spans="1:13" ht="23.1" customHeight="1">
      <c r="A113" s="87"/>
      <c r="B113" s="98" t="s">
        <v>2201</v>
      </c>
      <c r="C113" s="90"/>
      <c r="D113" s="82">
        <v>6</v>
      </c>
      <c r="E113" s="69" t="s">
        <v>20</v>
      </c>
      <c r="F113" s="21">
        <f>'วัสดุมวลรวมต่อหน่วย (2)'!G102</f>
        <v>100.42</v>
      </c>
      <c r="G113" s="21">
        <f t="shared" ref="G113" si="75">D113*F113</f>
        <v>602.52</v>
      </c>
      <c r="H113" s="21">
        <v>90</v>
      </c>
      <c r="I113" s="21">
        <f t="shared" ref="I113" si="76">D113*H113</f>
        <v>540</v>
      </c>
      <c r="J113" s="21">
        <f t="shared" ref="J113" si="77">G113+I113</f>
        <v>1142.52</v>
      </c>
      <c r="K113" s="82"/>
    </row>
    <row r="114" spans="1:13" ht="23.1" customHeight="1">
      <c r="A114" s="77"/>
      <c r="B114" s="96" t="s">
        <v>286</v>
      </c>
      <c r="C114" s="78"/>
      <c r="D114" s="79">
        <v>18</v>
      </c>
      <c r="E114" s="69" t="s">
        <v>47</v>
      </c>
      <c r="F114" s="21">
        <f>ใบเสนอราคา!I23</f>
        <v>30</v>
      </c>
      <c r="G114" s="21">
        <f t="shared" si="69"/>
        <v>540</v>
      </c>
      <c r="H114" s="21">
        <v>0</v>
      </c>
      <c r="I114" s="21">
        <f t="shared" si="70"/>
        <v>0</v>
      </c>
      <c r="J114" s="21">
        <f t="shared" si="71"/>
        <v>540</v>
      </c>
      <c r="K114" s="79"/>
      <c r="L114" s="197"/>
      <c r="M114" s="196"/>
    </row>
    <row r="115" spans="1:13" s="242" customFormat="1" ht="23.1" customHeight="1">
      <c r="A115" s="172"/>
      <c r="B115" s="96" t="s">
        <v>2203</v>
      </c>
      <c r="C115" s="240"/>
      <c r="D115" s="243">
        <v>80</v>
      </c>
      <c r="E115" s="241" t="s">
        <v>44</v>
      </c>
      <c r="F115" s="21">
        <f>ใบเสนอราคา!I24</f>
        <v>8</v>
      </c>
      <c r="G115" s="21">
        <f t="shared" si="69"/>
        <v>640</v>
      </c>
      <c r="H115" s="21">
        <v>5</v>
      </c>
      <c r="I115" s="21">
        <f t="shared" si="70"/>
        <v>400</v>
      </c>
      <c r="J115" s="21">
        <f t="shared" si="71"/>
        <v>1040</v>
      </c>
      <c r="K115" s="243"/>
      <c r="L115" s="195"/>
      <c r="M115" s="195"/>
    </row>
    <row r="116" spans="1:13" s="242" customFormat="1" ht="23.1" customHeight="1">
      <c r="A116" s="308"/>
      <c r="B116" s="96" t="s">
        <v>2204</v>
      </c>
      <c r="C116" s="240"/>
      <c r="D116" s="243">
        <v>60</v>
      </c>
      <c r="E116" s="241" t="s">
        <v>44</v>
      </c>
      <c r="F116" s="21">
        <f>F115</f>
        <v>8</v>
      </c>
      <c r="G116" s="21">
        <f t="shared" si="69"/>
        <v>480</v>
      </c>
      <c r="H116" s="21">
        <v>5</v>
      </c>
      <c r="I116" s="21">
        <f t="shared" si="70"/>
        <v>300</v>
      </c>
      <c r="J116" s="21">
        <f t="shared" si="71"/>
        <v>780</v>
      </c>
      <c r="K116" s="243"/>
      <c r="L116" s="195"/>
      <c r="M116" s="195"/>
    </row>
    <row r="117" spans="1:13" s="242" customFormat="1" ht="23.1" customHeight="1">
      <c r="A117" s="241"/>
      <c r="B117" s="96" t="s">
        <v>2205</v>
      </c>
      <c r="C117" s="240"/>
      <c r="D117" s="243">
        <v>180</v>
      </c>
      <c r="E117" s="241" t="s">
        <v>44</v>
      </c>
      <c r="F117" s="21">
        <f>ใบเสนอราคา!I32</f>
        <v>12</v>
      </c>
      <c r="G117" s="21">
        <f t="shared" si="69"/>
        <v>2160</v>
      </c>
      <c r="H117" s="21">
        <v>7</v>
      </c>
      <c r="I117" s="21">
        <f t="shared" si="70"/>
        <v>1260</v>
      </c>
      <c r="J117" s="21">
        <f t="shared" si="71"/>
        <v>3420</v>
      </c>
      <c r="K117" s="243"/>
      <c r="L117" s="197"/>
      <c r="M117" s="195"/>
    </row>
    <row r="118" spans="1:13" s="242" customFormat="1" ht="23.1" customHeight="1">
      <c r="A118" s="241"/>
      <c r="B118" s="96" t="s">
        <v>2206</v>
      </c>
      <c r="C118" s="240"/>
      <c r="D118" s="243">
        <v>60</v>
      </c>
      <c r="E118" s="241" t="s">
        <v>44</v>
      </c>
      <c r="F118" s="21">
        <f>ใบเสนอราคา!I33</f>
        <v>13.18</v>
      </c>
      <c r="G118" s="21">
        <f t="shared" ref="G118:G119" si="78">D118*F118</f>
        <v>790.8</v>
      </c>
      <c r="H118" s="21">
        <v>25</v>
      </c>
      <c r="I118" s="21">
        <f t="shared" ref="I118:I119" si="79">D118*H118</f>
        <v>1500</v>
      </c>
      <c r="J118" s="21">
        <f t="shared" ref="J118:J119" si="80">G118+I118</f>
        <v>2290.8000000000002</v>
      </c>
      <c r="K118" s="241"/>
      <c r="L118" s="197"/>
      <c r="M118" s="195"/>
    </row>
    <row r="119" spans="1:13" ht="23.1" customHeight="1">
      <c r="A119" s="250"/>
      <c r="B119" s="200" t="s">
        <v>2202</v>
      </c>
      <c r="C119" s="70"/>
      <c r="D119" s="74">
        <v>1</v>
      </c>
      <c r="E119" s="69" t="s">
        <v>20</v>
      </c>
      <c r="F119" s="21">
        <f>ใบเสนอราคา!I34</f>
        <v>380</v>
      </c>
      <c r="G119" s="21">
        <f t="shared" si="78"/>
        <v>380</v>
      </c>
      <c r="H119" s="21">
        <v>0</v>
      </c>
      <c r="I119" s="21">
        <f t="shared" si="79"/>
        <v>0</v>
      </c>
      <c r="J119" s="21">
        <f t="shared" si="80"/>
        <v>380</v>
      </c>
      <c r="K119" s="69"/>
      <c r="L119" s="237"/>
    </row>
    <row r="120" spans="1:13" ht="23.1" customHeight="1" thickBot="1">
      <c r="A120" s="388"/>
      <c r="B120" s="688"/>
      <c r="C120" s="689"/>
      <c r="D120" s="389"/>
      <c r="E120" s="390"/>
      <c r="F120" s="391"/>
      <c r="G120" s="391"/>
      <c r="H120" s="391"/>
      <c r="I120" s="392" t="s">
        <v>13</v>
      </c>
      <c r="J120" s="393">
        <f>SUM(J106:J119)</f>
        <v>649276.74840667797</v>
      </c>
      <c r="K120" s="394"/>
      <c r="L120" s="197"/>
      <c r="M120" s="197"/>
    </row>
    <row r="121" spans="1:13" ht="23.1" customHeight="1" thickTop="1">
      <c r="A121" s="695" t="s">
        <v>0</v>
      </c>
      <c r="B121" s="695"/>
      <c r="C121" s="695"/>
      <c r="D121" s="695"/>
      <c r="E121" s="695"/>
      <c r="F121" s="695"/>
      <c r="G121" s="695"/>
      <c r="H121" s="695"/>
      <c r="I121" s="695"/>
      <c r="J121" s="695"/>
      <c r="K121" s="695"/>
    </row>
    <row r="122" spans="1:13" ht="23.1" customHeight="1">
      <c r="A122" s="696" t="s">
        <v>1</v>
      </c>
      <c r="B122" s="696"/>
      <c r="C122" s="2" t="str">
        <f>C74</f>
        <v>งานก่อสร้างอาคาร</v>
      </c>
      <c r="D122" s="71"/>
      <c r="E122" s="152"/>
      <c r="F122" s="3"/>
      <c r="G122" s="3"/>
      <c r="H122" s="3"/>
      <c r="I122" s="3"/>
      <c r="J122" s="3"/>
      <c r="K122" s="2"/>
    </row>
    <row r="123" spans="1:13" ht="23.1" customHeight="1">
      <c r="A123" s="697" t="s">
        <v>2</v>
      </c>
      <c r="B123" s="697"/>
      <c r="C123" s="2" t="str">
        <f>C75</f>
        <v>ก่อสร้างอาคารละหมาด</v>
      </c>
      <c r="D123" s="72"/>
      <c r="E123" s="153"/>
      <c r="F123" s="3"/>
      <c r="G123" s="3"/>
      <c r="H123" s="3"/>
      <c r="I123" s="3"/>
      <c r="J123" s="3"/>
      <c r="K123" s="2"/>
    </row>
    <row r="124" spans="1:13" ht="23.1" customHeight="1">
      <c r="A124" s="697" t="s">
        <v>3</v>
      </c>
      <c r="B124" s="697"/>
      <c r="C124" s="2" t="str">
        <f>C76</f>
        <v>หมู่ที่ 10  ตำบลควนกาหลง  อำเภอควนกาหลง  จ.สตูล</v>
      </c>
      <c r="D124" s="72"/>
      <c r="E124" s="153"/>
      <c r="G124" s="5"/>
      <c r="H124" s="6" t="s">
        <v>4</v>
      </c>
      <c r="I124" s="5" t="s">
        <v>22</v>
      </c>
      <c r="J124" s="3"/>
      <c r="K124" s="2"/>
    </row>
    <row r="125" spans="1:13" ht="23.1" customHeight="1">
      <c r="A125" s="690" t="s">
        <v>322</v>
      </c>
      <c r="B125" s="690"/>
      <c r="C125" s="2" t="str">
        <f>C77</f>
        <v>องค์การบริหารส่วนตำบลควนกาหลง</v>
      </c>
      <c r="D125" s="72"/>
      <c r="E125" s="9"/>
      <c r="F125" s="7"/>
      <c r="G125" s="7"/>
      <c r="H125" s="7"/>
      <c r="I125" s="7"/>
      <c r="J125" s="7"/>
      <c r="K125" s="8"/>
    </row>
    <row r="126" spans="1:13" ht="23.1" customHeight="1">
      <c r="A126" s="325" t="s">
        <v>2128</v>
      </c>
      <c r="B126" s="9"/>
      <c r="C126" s="10">
        <f>C78</f>
        <v>44327</v>
      </c>
      <c r="D126" s="73"/>
      <c r="E126" s="11"/>
      <c r="F126" s="12"/>
      <c r="G126" s="9"/>
      <c r="H126" s="11"/>
      <c r="I126" s="9"/>
      <c r="J126" s="11"/>
      <c r="K126" s="12"/>
    </row>
    <row r="127" spans="1:13" ht="23.1" customHeight="1" thickBot="1">
      <c r="A127" s="700"/>
      <c r="B127" s="700"/>
      <c r="C127" s="13"/>
      <c r="D127" s="701"/>
      <c r="E127" s="701"/>
      <c r="F127" s="701"/>
      <c r="G127" s="85"/>
      <c r="H127" s="85"/>
      <c r="I127" s="702"/>
      <c r="J127" s="702"/>
      <c r="K127" s="14" t="s">
        <v>6</v>
      </c>
    </row>
    <row r="128" spans="1:13" ht="23.1" customHeight="1" thickTop="1">
      <c r="A128" s="693" t="s">
        <v>7</v>
      </c>
      <c r="B128" s="703" t="s">
        <v>8</v>
      </c>
      <c r="C128" s="704"/>
      <c r="D128" s="691" t="s">
        <v>9</v>
      </c>
      <c r="E128" s="693" t="s">
        <v>10</v>
      </c>
      <c r="F128" s="698" t="s">
        <v>11</v>
      </c>
      <c r="G128" s="699"/>
      <c r="H128" s="698" t="s">
        <v>12</v>
      </c>
      <c r="I128" s="699"/>
      <c r="J128" s="15" t="s">
        <v>13</v>
      </c>
      <c r="K128" s="693" t="s">
        <v>14</v>
      </c>
    </row>
    <row r="129" spans="1:13" ht="23.1" customHeight="1" thickBot="1">
      <c r="A129" s="694"/>
      <c r="B129" s="705"/>
      <c r="C129" s="706"/>
      <c r="D129" s="692"/>
      <c r="E129" s="694"/>
      <c r="F129" s="16" t="s">
        <v>15</v>
      </c>
      <c r="G129" s="16" t="s">
        <v>16</v>
      </c>
      <c r="H129" s="16" t="s">
        <v>15</v>
      </c>
      <c r="I129" s="16" t="s">
        <v>16</v>
      </c>
      <c r="J129" s="16" t="s">
        <v>17</v>
      </c>
      <c r="K129" s="694"/>
    </row>
    <row r="130" spans="1:13" ht="23.1" customHeight="1" thickTop="1" thickBot="1">
      <c r="A130" s="388"/>
      <c r="B130" s="688"/>
      <c r="C130" s="689"/>
      <c r="D130" s="389"/>
      <c r="E130" s="390"/>
      <c r="F130" s="391"/>
      <c r="G130" s="391"/>
      <c r="H130" s="391"/>
      <c r="I130" s="392" t="s">
        <v>46</v>
      </c>
      <c r="J130" s="393">
        <f>J120</f>
        <v>649276.74840667797</v>
      </c>
      <c r="K130" s="394"/>
    </row>
    <row r="131" spans="1:13" ht="23.1" customHeight="1" thickTop="1">
      <c r="A131" s="250">
        <v>4</v>
      </c>
      <c r="B131" s="194" t="s">
        <v>2081</v>
      </c>
      <c r="C131" s="70"/>
      <c r="D131" s="74"/>
      <c r="E131" s="69"/>
      <c r="F131" s="21"/>
      <c r="G131" s="21"/>
      <c r="H131" s="21"/>
      <c r="I131" s="21"/>
      <c r="J131" s="21"/>
      <c r="K131" s="69"/>
      <c r="L131" s="237"/>
    </row>
    <row r="132" spans="1:13" s="242" customFormat="1" ht="23.1" customHeight="1">
      <c r="A132" s="241"/>
      <c r="B132" s="96" t="s">
        <v>2083</v>
      </c>
      <c r="C132" s="240"/>
      <c r="D132" s="243">
        <v>5</v>
      </c>
      <c r="E132" s="241" t="s">
        <v>44</v>
      </c>
      <c r="F132" s="21">
        <f>ใบเสนอราคา!I35</f>
        <v>2500</v>
      </c>
      <c r="G132" s="21">
        <f t="shared" ref="G132:G133" si="81">D132*F132</f>
        <v>12500</v>
      </c>
      <c r="H132" s="21">
        <v>160</v>
      </c>
      <c r="I132" s="21">
        <f t="shared" ref="I132:I133" si="82">D132*H132</f>
        <v>800</v>
      </c>
      <c r="J132" s="21">
        <f t="shared" ref="J132:J133" si="83">G132+I132</f>
        <v>13300</v>
      </c>
      <c r="K132" s="243"/>
      <c r="L132" s="197"/>
      <c r="M132" s="195"/>
    </row>
    <row r="133" spans="1:13" s="242" customFormat="1" ht="23.1" customHeight="1">
      <c r="A133" s="252"/>
      <c r="B133" s="100" t="s">
        <v>2082</v>
      </c>
      <c r="C133" s="253"/>
      <c r="D133" s="254">
        <v>7.2</v>
      </c>
      <c r="E133" s="252" t="s">
        <v>44</v>
      </c>
      <c r="F133" s="21">
        <f>ใบเสนอราคา!I36</f>
        <v>124</v>
      </c>
      <c r="G133" s="21">
        <f t="shared" si="81"/>
        <v>892.80000000000007</v>
      </c>
      <c r="H133" s="21">
        <v>40</v>
      </c>
      <c r="I133" s="21">
        <f t="shared" si="82"/>
        <v>288</v>
      </c>
      <c r="J133" s="21">
        <f t="shared" si="83"/>
        <v>1180.8000000000002</v>
      </c>
      <c r="K133" s="254"/>
      <c r="L133" s="197"/>
      <c r="M133" s="195"/>
    </row>
    <row r="134" spans="1:13" ht="23.1" customHeight="1">
      <c r="A134" s="69"/>
      <c r="B134" s="200" t="s">
        <v>2084</v>
      </c>
      <c r="C134" s="70"/>
      <c r="D134" s="74">
        <v>82</v>
      </c>
      <c r="E134" s="69" t="s">
        <v>44</v>
      </c>
      <c r="F134" s="21">
        <f>ใบเสนอราคา!I37</f>
        <v>180</v>
      </c>
      <c r="G134" s="21">
        <f t="shared" ref="G134" si="84">D134*F134</f>
        <v>14760</v>
      </c>
      <c r="H134" s="82">
        <f>บัญชีค่าแรง!D302</f>
        <v>60</v>
      </c>
      <c r="I134" s="21">
        <f t="shared" ref="I134" si="85">D134*H134</f>
        <v>4920</v>
      </c>
      <c r="J134" s="21">
        <f t="shared" ref="J134" si="86">G134+I134</f>
        <v>19680</v>
      </c>
      <c r="K134" s="74"/>
    </row>
    <row r="135" spans="1:13" ht="23.1" customHeight="1">
      <c r="A135" s="87"/>
      <c r="B135" s="19" t="s">
        <v>2207</v>
      </c>
      <c r="C135" s="23"/>
      <c r="D135" s="309">
        <v>5.5</v>
      </c>
      <c r="E135" s="69" t="s">
        <v>44</v>
      </c>
      <c r="F135" s="21">
        <f>ใบเสนอราคา!I38</f>
        <v>3200</v>
      </c>
      <c r="G135" s="21">
        <f t="shared" ref="G135" si="87">D135*F135</f>
        <v>17600</v>
      </c>
      <c r="H135" s="82">
        <v>0</v>
      </c>
      <c r="I135" s="21">
        <f t="shared" ref="I135" si="88">D135*H135</f>
        <v>0</v>
      </c>
      <c r="J135" s="21">
        <f t="shared" ref="J135" si="89">G135+I135</f>
        <v>17600</v>
      </c>
      <c r="K135" s="429" t="s">
        <v>2290</v>
      </c>
    </row>
    <row r="136" spans="1:13" s="242" customFormat="1" ht="23.1" customHeight="1">
      <c r="A136" s="17">
        <v>5</v>
      </c>
      <c r="B136" s="322" t="s">
        <v>2214</v>
      </c>
      <c r="C136" s="90"/>
      <c r="D136" s="82">
        <v>33.6</v>
      </c>
      <c r="E136" s="241" t="s">
        <v>52</v>
      </c>
      <c r="F136" s="21">
        <f>'วัสดุมวลรวมต่อหน่วย (2)'!G138</f>
        <v>102</v>
      </c>
      <c r="G136" s="21">
        <f t="shared" ref="G136" si="90">D136*F136</f>
        <v>3427.2000000000003</v>
      </c>
      <c r="H136" s="82">
        <v>0</v>
      </c>
      <c r="I136" s="21">
        <f t="shared" ref="I136" si="91">D136*H136</f>
        <v>0</v>
      </c>
      <c r="J136" s="21">
        <f t="shared" ref="J136" si="92">G136+I136</f>
        <v>3427.2000000000003</v>
      </c>
      <c r="K136" s="82"/>
      <c r="L136" s="195"/>
      <c r="M136" s="195"/>
    </row>
    <row r="137" spans="1:13" ht="23.1" customHeight="1">
      <c r="A137" s="77"/>
      <c r="B137" s="96"/>
      <c r="C137" s="78"/>
      <c r="D137" s="79"/>
      <c r="E137" s="69"/>
      <c r="F137" s="21"/>
      <c r="G137" s="21"/>
      <c r="H137" s="21"/>
      <c r="I137" s="21"/>
      <c r="J137" s="21"/>
      <c r="K137" s="81"/>
      <c r="L137" s="197"/>
      <c r="M137" s="196"/>
    </row>
    <row r="138" spans="1:13" s="242" customFormat="1" ht="23.1" customHeight="1">
      <c r="A138" s="172"/>
      <c r="B138" s="96"/>
      <c r="C138" s="240"/>
      <c r="D138" s="243"/>
      <c r="E138" s="241"/>
      <c r="F138" s="21"/>
      <c r="G138" s="21"/>
      <c r="H138" s="21"/>
      <c r="I138" s="21"/>
      <c r="J138" s="21"/>
      <c r="K138" s="241"/>
      <c r="L138" s="195"/>
      <c r="M138" s="195"/>
    </row>
    <row r="139" spans="1:13" s="242" customFormat="1" ht="23.1" customHeight="1">
      <c r="A139" s="241"/>
      <c r="B139" s="96"/>
      <c r="C139" s="240"/>
      <c r="D139" s="243"/>
      <c r="E139" s="241"/>
      <c r="F139" s="21"/>
      <c r="G139" s="21"/>
      <c r="H139" s="21"/>
      <c r="I139" s="21"/>
      <c r="J139" s="21"/>
      <c r="K139" s="241"/>
      <c r="L139" s="197"/>
      <c r="M139" s="195"/>
    </row>
    <row r="140" spans="1:13" s="242" customFormat="1" ht="23.1" customHeight="1">
      <c r="A140" s="241"/>
      <c r="B140" s="96"/>
      <c r="C140" s="240"/>
      <c r="D140" s="243"/>
      <c r="E140" s="241"/>
      <c r="F140" s="21"/>
      <c r="G140" s="21"/>
      <c r="H140" s="21"/>
      <c r="I140" s="21"/>
      <c r="J140" s="21"/>
      <c r="K140" s="241"/>
      <c r="L140" s="197"/>
      <c r="M140" s="195"/>
    </row>
    <row r="141" spans="1:13" ht="23.1" customHeight="1">
      <c r="A141" s="250"/>
      <c r="B141" s="194"/>
      <c r="C141" s="70"/>
      <c r="D141" s="74"/>
      <c r="E141" s="69"/>
      <c r="F141" s="21"/>
      <c r="G141" s="21"/>
      <c r="H141" s="21"/>
      <c r="I141" s="21"/>
      <c r="J141" s="21"/>
      <c r="K141" s="69"/>
      <c r="L141" s="237"/>
    </row>
    <row r="142" spans="1:13" s="242" customFormat="1" ht="23.1" customHeight="1">
      <c r="A142" s="241"/>
      <c r="B142" s="96"/>
      <c r="C142" s="240"/>
      <c r="D142" s="243"/>
      <c r="E142" s="241"/>
      <c r="F142" s="21"/>
      <c r="G142" s="21"/>
      <c r="H142" s="21"/>
      <c r="I142" s="21"/>
      <c r="J142" s="21"/>
      <c r="K142" s="241"/>
      <c r="L142" s="197"/>
      <c r="M142" s="195"/>
    </row>
    <row r="143" spans="1:13" s="242" customFormat="1" ht="23.1" customHeight="1">
      <c r="A143" s="246"/>
      <c r="B143" s="245"/>
      <c r="C143" s="247"/>
      <c r="D143" s="248"/>
      <c r="E143" s="246"/>
      <c r="F143" s="21"/>
      <c r="G143" s="21"/>
      <c r="H143" s="21"/>
      <c r="I143" s="21"/>
      <c r="J143" s="21"/>
      <c r="K143" s="246"/>
      <c r="L143" s="197"/>
      <c r="M143" s="195"/>
    </row>
    <row r="144" spans="1:13" ht="23.1" customHeight="1" thickBot="1">
      <c r="A144" s="388"/>
      <c r="B144" s="688" t="s">
        <v>18</v>
      </c>
      <c r="C144" s="689"/>
      <c r="D144" s="389"/>
      <c r="E144" s="390"/>
      <c r="F144" s="391"/>
      <c r="G144" s="391"/>
      <c r="H144" s="391"/>
      <c r="I144" s="392" t="s">
        <v>13</v>
      </c>
      <c r="J144" s="393">
        <f>SUM(J130:J143)</f>
        <v>704464.74840667797</v>
      </c>
      <c r="K144" s="394"/>
      <c r="L144" s="197"/>
      <c r="M144" s="197"/>
    </row>
    <row r="145" ht="21.75" customHeight="1" thickTop="1"/>
  </sheetData>
  <mergeCells count="100">
    <mergeCell ref="K128:K129"/>
    <mergeCell ref="B130:C130"/>
    <mergeCell ref="B144:C144"/>
    <mergeCell ref="A127:B127"/>
    <mergeCell ref="D127:F127"/>
    <mergeCell ref="I127:J127"/>
    <mergeCell ref="A128:A129"/>
    <mergeCell ref="B128:C129"/>
    <mergeCell ref="D128:D129"/>
    <mergeCell ref="E128:E129"/>
    <mergeCell ref="F128:G128"/>
    <mergeCell ref="H128:I128"/>
    <mergeCell ref="A121:K121"/>
    <mergeCell ref="A122:B122"/>
    <mergeCell ref="A123:B123"/>
    <mergeCell ref="A124:B124"/>
    <mergeCell ref="A125:B125"/>
    <mergeCell ref="I79:J79"/>
    <mergeCell ref="A80:A81"/>
    <mergeCell ref="B80:C81"/>
    <mergeCell ref="K104:K105"/>
    <mergeCell ref="A99:B99"/>
    <mergeCell ref="A100:B100"/>
    <mergeCell ref="A101:B101"/>
    <mergeCell ref="A103:B103"/>
    <mergeCell ref="D103:F103"/>
    <mergeCell ref="I103:J103"/>
    <mergeCell ref="A104:A105"/>
    <mergeCell ref="B104:C105"/>
    <mergeCell ref="D104:D105"/>
    <mergeCell ref="E104:E105"/>
    <mergeCell ref="F104:G104"/>
    <mergeCell ref="H104:I104"/>
    <mergeCell ref="A75:B75"/>
    <mergeCell ref="A76:B76"/>
    <mergeCell ref="A77:B77"/>
    <mergeCell ref="A79:B79"/>
    <mergeCell ref="D79:F79"/>
    <mergeCell ref="A1:K1"/>
    <mergeCell ref="A5:B5"/>
    <mergeCell ref="B24:C24"/>
    <mergeCell ref="K8:K9"/>
    <mergeCell ref="F8:G8"/>
    <mergeCell ref="H8:I8"/>
    <mergeCell ref="A8:A9"/>
    <mergeCell ref="B8:C9"/>
    <mergeCell ref="D8:D9"/>
    <mergeCell ref="E8:E9"/>
    <mergeCell ref="A7:B7"/>
    <mergeCell ref="D7:F7"/>
    <mergeCell ref="I7:J7"/>
    <mergeCell ref="A2:B2"/>
    <mergeCell ref="A3:B3"/>
    <mergeCell ref="A4:B4"/>
    <mergeCell ref="A25:K25"/>
    <mergeCell ref="A26:B26"/>
    <mergeCell ref="A27:B27"/>
    <mergeCell ref="A28:B28"/>
    <mergeCell ref="H32:I32"/>
    <mergeCell ref="K32:K33"/>
    <mergeCell ref="A31:B31"/>
    <mergeCell ref="D31:F31"/>
    <mergeCell ref="I31:J31"/>
    <mergeCell ref="A32:A33"/>
    <mergeCell ref="B32:C33"/>
    <mergeCell ref="D32:D33"/>
    <mergeCell ref="E32:E33"/>
    <mergeCell ref="F32:G32"/>
    <mergeCell ref="F80:G80"/>
    <mergeCell ref="H80:I80"/>
    <mergeCell ref="K80:K81"/>
    <mergeCell ref="B106:C106"/>
    <mergeCell ref="A53:B53"/>
    <mergeCell ref="A55:B55"/>
    <mergeCell ref="D55:F55"/>
    <mergeCell ref="I55:J55"/>
    <mergeCell ref="A97:K97"/>
    <mergeCell ref="A98:B98"/>
    <mergeCell ref="A56:A57"/>
    <mergeCell ref="B56:C57"/>
    <mergeCell ref="D56:D57"/>
    <mergeCell ref="E56:E57"/>
    <mergeCell ref="F56:G56"/>
    <mergeCell ref="H56:I56"/>
    <mergeCell ref="B82:C82"/>
    <mergeCell ref="A29:B29"/>
    <mergeCell ref="B120:C120"/>
    <mergeCell ref="D80:D81"/>
    <mergeCell ref="E80:E81"/>
    <mergeCell ref="B48:C48"/>
    <mergeCell ref="A49:K49"/>
    <mergeCell ref="A50:B50"/>
    <mergeCell ref="A51:B51"/>
    <mergeCell ref="A52:B52"/>
    <mergeCell ref="K56:K57"/>
    <mergeCell ref="B58:C58"/>
    <mergeCell ref="B96:C96"/>
    <mergeCell ref="B72:C72"/>
    <mergeCell ref="A73:K73"/>
    <mergeCell ref="A74:B74"/>
  </mergeCells>
  <pageMargins left="0.39370078740157483" right="0.11811023622047245" top="0.39370078740157483" bottom="0.19685039370078741" header="0.39370078740157483" footer="0.15748031496062992"/>
  <pageSetup paperSize="9" orientation="landscape" horizontalDpi="4294967293" verticalDpi="4294967293" r:id="rId1"/>
  <headerFooter>
    <oddHeader>&amp;R&amp;"TH SarabunPSK,ธรรมดา"&amp;12แบบ ปร.4 แผ่นที่ 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145"/>
  <sheetViews>
    <sheetView showGridLines="0" view="pageBreakPreview" topLeftCell="A37" zoomScaleSheetLayoutView="100" workbookViewId="0">
      <selection activeCell="F131" sqref="F131"/>
    </sheetView>
  </sheetViews>
  <sheetFormatPr defaultColWidth="9.109375" defaultRowHeight="21.75" customHeight="1"/>
  <cols>
    <col min="1" max="1" width="7.109375" style="255" customWidth="1"/>
    <col min="2" max="2" width="13.6640625" style="1" customWidth="1"/>
    <col min="3" max="3" width="40.6640625" style="1" customWidth="1"/>
    <col min="4" max="4" width="10.88671875" style="262" customWidth="1"/>
    <col min="5" max="5" width="6.6640625" style="195" customWidth="1"/>
    <col min="6" max="6" width="10.88671875" style="1" customWidth="1"/>
    <col min="7" max="7" width="11" style="1" customWidth="1"/>
    <col min="8" max="8" width="11.33203125" style="1" customWidth="1"/>
    <col min="9" max="9" width="12.33203125" style="1" customWidth="1"/>
    <col min="10" max="10" width="14.5546875" style="1" customWidth="1"/>
    <col min="11" max="11" width="11.6640625" style="1" customWidth="1"/>
    <col min="12" max="12" width="13.109375" style="262" customWidth="1"/>
    <col min="13" max="13" width="14.5546875" style="196" customWidth="1"/>
    <col min="14" max="14" width="13.44140625" style="255" customWidth="1"/>
    <col min="15" max="15" width="8" style="195" customWidth="1"/>
    <col min="16" max="16" width="10" style="1" bestFit="1" customWidth="1"/>
    <col min="17" max="17" width="11.5546875" style="1" customWidth="1"/>
    <col min="18" max="16384" width="9.109375" style="1"/>
  </cols>
  <sheetData>
    <row r="1" spans="1:15" ht="23.1" customHeight="1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311"/>
    </row>
    <row r="2" spans="1:15" ht="23.1" customHeight="1">
      <c r="A2" s="696" t="s">
        <v>1</v>
      </c>
      <c r="B2" s="696"/>
      <c r="C2" s="2" t="s">
        <v>273</v>
      </c>
      <c r="D2" s="71"/>
      <c r="E2" s="152"/>
      <c r="F2" s="3"/>
      <c r="G2" s="3"/>
      <c r="H2" s="3"/>
      <c r="I2" s="3"/>
      <c r="J2" s="3"/>
      <c r="K2" s="2"/>
      <c r="L2" s="312"/>
    </row>
    <row r="3" spans="1:15" ht="23.1" customHeight="1">
      <c r="A3" s="697" t="s">
        <v>2</v>
      </c>
      <c r="B3" s="697"/>
      <c r="C3" s="4" t="s">
        <v>2104</v>
      </c>
      <c r="D3" s="72"/>
      <c r="E3" s="153"/>
      <c r="F3" s="3"/>
      <c r="G3" s="3"/>
      <c r="H3" s="3"/>
      <c r="I3" s="3"/>
      <c r="J3" s="3"/>
      <c r="K3" s="2"/>
      <c r="L3" s="312"/>
    </row>
    <row r="4" spans="1:15" ht="23.1" customHeight="1">
      <c r="A4" s="697" t="s">
        <v>3</v>
      </c>
      <c r="B4" s="697"/>
      <c r="C4" s="4" t="s">
        <v>2105</v>
      </c>
      <c r="D4" s="72"/>
      <c r="E4" s="153"/>
      <c r="G4" s="5"/>
      <c r="H4" s="6" t="s">
        <v>4</v>
      </c>
      <c r="I4" s="5" t="s">
        <v>22</v>
      </c>
      <c r="J4" s="3"/>
      <c r="K4" s="2"/>
      <c r="L4" s="312"/>
    </row>
    <row r="5" spans="1:15" ht="23.1" customHeight="1">
      <c r="A5" s="690" t="s">
        <v>322</v>
      </c>
      <c r="B5" s="690"/>
      <c r="C5" s="7" t="s">
        <v>2288</v>
      </c>
      <c r="D5" s="72"/>
      <c r="E5" s="9"/>
      <c r="F5" s="7"/>
      <c r="G5" s="7"/>
      <c r="H5" s="7"/>
      <c r="I5" s="7"/>
      <c r="J5" s="7"/>
      <c r="K5" s="8"/>
      <c r="L5" s="313"/>
    </row>
    <row r="6" spans="1:15" ht="23.1" customHeight="1">
      <c r="A6" s="302" t="str">
        <f>'ปร.4 ห้องละหมาด'!A6</f>
        <v>วันที่กำหนดราคากลาง</v>
      </c>
      <c r="B6" s="9"/>
      <c r="C6" s="10">
        <f>'ปร.4 ห้องละหมาด'!C6</f>
        <v>44327</v>
      </c>
      <c r="D6" s="73"/>
      <c r="E6" s="11"/>
      <c r="F6" s="12"/>
      <c r="G6" s="9"/>
      <c r="H6" s="11"/>
      <c r="I6" s="9"/>
      <c r="J6" s="11"/>
      <c r="K6" s="12"/>
      <c r="L6" s="314"/>
    </row>
    <row r="7" spans="1:15" ht="23.1" customHeight="1" thickBot="1">
      <c r="A7" s="700"/>
      <c r="B7" s="700"/>
      <c r="C7" s="13"/>
      <c r="D7" s="701"/>
      <c r="E7" s="701"/>
      <c r="F7" s="701"/>
      <c r="G7" s="85"/>
      <c r="H7" s="85"/>
      <c r="I7" s="702"/>
      <c r="J7" s="702"/>
      <c r="K7" s="14" t="s">
        <v>6</v>
      </c>
      <c r="L7" s="285"/>
    </row>
    <row r="8" spans="1:15" ht="23.1" customHeight="1" thickTop="1">
      <c r="A8" s="693" t="s">
        <v>7</v>
      </c>
      <c r="B8" s="703" t="s">
        <v>8</v>
      </c>
      <c r="C8" s="704"/>
      <c r="D8" s="691" t="s">
        <v>9</v>
      </c>
      <c r="E8" s="693" t="s">
        <v>10</v>
      </c>
      <c r="F8" s="698" t="s">
        <v>11</v>
      </c>
      <c r="G8" s="699"/>
      <c r="H8" s="698" t="s">
        <v>12</v>
      </c>
      <c r="I8" s="699"/>
      <c r="J8" s="15" t="s">
        <v>13</v>
      </c>
      <c r="K8" s="693" t="s">
        <v>14</v>
      </c>
      <c r="L8" s="315"/>
    </row>
    <row r="9" spans="1:15" ht="23.1" customHeight="1" thickBot="1">
      <c r="A9" s="694"/>
      <c r="B9" s="705"/>
      <c r="C9" s="706"/>
      <c r="D9" s="692"/>
      <c r="E9" s="694"/>
      <c r="F9" s="16" t="s">
        <v>15</v>
      </c>
      <c r="G9" s="16" t="s">
        <v>16</v>
      </c>
      <c r="H9" s="16" t="s">
        <v>15</v>
      </c>
      <c r="I9" s="16" t="s">
        <v>16</v>
      </c>
      <c r="J9" s="16" t="s">
        <v>17</v>
      </c>
      <c r="K9" s="694"/>
      <c r="L9" s="315"/>
    </row>
    <row r="10" spans="1:15" ht="23.1" customHeight="1" thickTop="1">
      <c r="A10" s="17">
        <v>2</v>
      </c>
      <c r="B10" s="88" t="s">
        <v>2106</v>
      </c>
      <c r="C10" s="89"/>
      <c r="D10" s="18"/>
      <c r="E10" s="154"/>
      <c r="F10" s="18"/>
      <c r="G10" s="18"/>
      <c r="H10" s="18"/>
      <c r="I10" s="18"/>
      <c r="J10" s="18"/>
      <c r="K10" s="18"/>
      <c r="L10" s="286" t="s">
        <v>2118</v>
      </c>
      <c r="M10" s="196" t="s">
        <v>2117</v>
      </c>
      <c r="N10" s="255" t="s">
        <v>2118</v>
      </c>
    </row>
    <row r="11" spans="1:15" ht="23.1" customHeight="1">
      <c r="A11" s="94"/>
      <c r="B11" s="97" t="s">
        <v>272</v>
      </c>
      <c r="C11" s="90"/>
      <c r="D11" s="82">
        <f>L11*2</f>
        <v>16.64</v>
      </c>
      <c r="E11" s="91" t="s">
        <v>305</v>
      </c>
      <c r="F11" s="21">
        <v>0</v>
      </c>
      <c r="G11" s="21">
        <f t="shared" ref="G11:G23" si="0">D11*F11</f>
        <v>0</v>
      </c>
      <c r="H11" s="21">
        <f>บัญชีค่าแรง!D100</f>
        <v>99</v>
      </c>
      <c r="I11" s="21">
        <f t="shared" ref="I11:I23" si="1">D11*H11</f>
        <v>1647.3600000000001</v>
      </c>
      <c r="J11" s="21">
        <f t="shared" ref="J11:J23" si="2">G11+I11</f>
        <v>1647.3600000000001</v>
      </c>
      <c r="K11" s="82"/>
      <c r="L11" s="285">
        <v>8.32</v>
      </c>
      <c r="M11" s="196">
        <v>10</v>
      </c>
      <c r="N11" s="255">
        <v>5</v>
      </c>
      <c r="O11" s="195">
        <v>7.8</v>
      </c>
    </row>
    <row r="12" spans="1:15" ht="23.1" customHeight="1">
      <c r="A12" s="94"/>
      <c r="B12" s="19" t="s">
        <v>289</v>
      </c>
      <c r="C12" s="70"/>
      <c r="D12" s="82">
        <f t="shared" ref="D12:D22" si="3">L12*2</f>
        <v>2</v>
      </c>
      <c r="E12" s="69" t="s">
        <v>305</v>
      </c>
      <c r="F12" s="21">
        <f>'ปร.4 ห้องละหมาด'!F13</f>
        <v>681.93</v>
      </c>
      <c r="G12" s="21">
        <f t="shared" si="0"/>
        <v>1363.86</v>
      </c>
      <c r="H12" s="21">
        <f>บัญชีค่าแรง!D110</f>
        <v>91</v>
      </c>
      <c r="I12" s="21">
        <f t="shared" si="1"/>
        <v>182</v>
      </c>
      <c r="J12" s="21">
        <f t="shared" si="2"/>
        <v>1545.86</v>
      </c>
      <c r="K12" s="69"/>
      <c r="L12" s="316">
        <v>1</v>
      </c>
      <c r="M12" s="196">
        <v>2</v>
      </c>
      <c r="N12" s="255">
        <v>1</v>
      </c>
    </row>
    <row r="13" spans="1:15" ht="23.1" customHeight="1">
      <c r="A13" s="94"/>
      <c r="B13" s="19" t="s">
        <v>288</v>
      </c>
      <c r="C13" s="20"/>
      <c r="D13" s="82">
        <f t="shared" si="3"/>
        <v>0.4</v>
      </c>
      <c r="E13" s="22" t="s">
        <v>305</v>
      </c>
      <c r="F13" s="21">
        <f>'ปร.4 ห้องละหมาด'!F14</f>
        <v>2019.4548000000002</v>
      </c>
      <c r="G13" s="21">
        <f t="shared" si="0"/>
        <v>807.78192000000013</v>
      </c>
      <c r="H13" s="21">
        <f>บัญชีค่าแรง!D113</f>
        <v>398</v>
      </c>
      <c r="I13" s="21">
        <f t="shared" si="1"/>
        <v>159.20000000000002</v>
      </c>
      <c r="J13" s="21">
        <f t="shared" si="2"/>
        <v>966.98192000000017</v>
      </c>
      <c r="K13" s="199"/>
      <c r="L13" s="317">
        <v>0.2</v>
      </c>
      <c r="M13" s="196">
        <v>0.4</v>
      </c>
      <c r="N13" s="255">
        <v>0.2</v>
      </c>
    </row>
    <row r="14" spans="1:15" ht="23.1" customHeight="1">
      <c r="A14" s="94"/>
      <c r="B14" s="19" t="s">
        <v>294</v>
      </c>
      <c r="C14" s="70"/>
      <c r="D14" s="82">
        <f t="shared" si="3"/>
        <v>8.4</v>
      </c>
      <c r="E14" s="69" t="s">
        <v>305</v>
      </c>
      <c r="F14" s="21">
        <f>'ปร.4 ห้องละหมาด'!F15</f>
        <v>2028.04</v>
      </c>
      <c r="G14" s="21">
        <f t="shared" si="0"/>
        <v>17035.536</v>
      </c>
      <c r="H14" s="21">
        <f>บัญชีค่าแรง!D119</f>
        <v>391</v>
      </c>
      <c r="I14" s="21">
        <f t="shared" si="1"/>
        <v>3284.4</v>
      </c>
      <c r="J14" s="21">
        <f t="shared" si="2"/>
        <v>20319.936000000002</v>
      </c>
      <c r="K14" s="69"/>
      <c r="L14" s="316">
        <v>4.2</v>
      </c>
      <c r="M14" s="196">
        <v>10</v>
      </c>
      <c r="N14" s="255">
        <v>4</v>
      </c>
    </row>
    <row r="15" spans="1:15" ht="23.1" customHeight="1">
      <c r="A15" s="94"/>
      <c r="B15" s="19" t="s">
        <v>290</v>
      </c>
      <c r="C15" s="68"/>
      <c r="D15" s="82">
        <f t="shared" si="3"/>
        <v>78</v>
      </c>
      <c r="E15" s="22" t="s">
        <v>19</v>
      </c>
      <c r="F15" s="21">
        <v>0</v>
      </c>
      <c r="G15" s="21">
        <f t="shared" si="0"/>
        <v>0</v>
      </c>
      <c r="H15" s="21">
        <f>บัญชีค่าแรง!D124</f>
        <v>133</v>
      </c>
      <c r="I15" s="21">
        <f t="shared" si="1"/>
        <v>10374</v>
      </c>
      <c r="J15" s="21">
        <f t="shared" si="2"/>
        <v>10374</v>
      </c>
      <c r="K15" s="21"/>
      <c r="L15" s="285">
        <v>39</v>
      </c>
      <c r="M15" s="196">
        <v>50.4</v>
      </c>
      <c r="N15" s="255">
        <v>25.2</v>
      </c>
      <c r="O15" s="196">
        <v>28.5</v>
      </c>
    </row>
    <row r="16" spans="1:15" ht="23.1" customHeight="1">
      <c r="A16" s="94"/>
      <c r="B16" s="19" t="s">
        <v>2115</v>
      </c>
      <c r="C16" s="68"/>
      <c r="D16" s="82">
        <f>D15*0.8</f>
        <v>62.400000000000006</v>
      </c>
      <c r="E16" s="22" t="s">
        <v>19</v>
      </c>
      <c r="F16" s="21">
        <f>'ปร.4 ห้องละหมาด'!F17</f>
        <v>691.71</v>
      </c>
      <c r="G16" s="21">
        <f t="shared" si="0"/>
        <v>43162.704000000005</v>
      </c>
      <c r="H16" s="21">
        <v>0</v>
      </c>
      <c r="I16" s="21">
        <f t="shared" si="1"/>
        <v>0</v>
      </c>
      <c r="J16" s="21">
        <f t="shared" si="2"/>
        <v>43162.704000000005</v>
      </c>
      <c r="K16" s="21"/>
      <c r="L16" s="285"/>
      <c r="M16" s="196">
        <v>40.32</v>
      </c>
      <c r="O16" s="196"/>
    </row>
    <row r="17" spans="1:16" ht="23.1" customHeight="1">
      <c r="A17" s="94"/>
      <c r="B17" s="19" t="s">
        <v>50</v>
      </c>
      <c r="C17" s="23"/>
      <c r="D17" s="82">
        <f>D16*0.3</f>
        <v>18.720000000000002</v>
      </c>
      <c r="E17" s="22" t="s">
        <v>19</v>
      </c>
      <c r="F17" s="21">
        <f>'ปร.4 ห้องละหมาด'!F18</f>
        <v>564.75</v>
      </c>
      <c r="G17" s="21">
        <f t="shared" si="0"/>
        <v>10572.12</v>
      </c>
      <c r="H17" s="21">
        <v>0</v>
      </c>
      <c r="I17" s="21">
        <f t="shared" si="1"/>
        <v>0</v>
      </c>
      <c r="J17" s="21">
        <f t="shared" si="2"/>
        <v>10572.12</v>
      </c>
      <c r="K17" s="21"/>
      <c r="L17" s="285"/>
      <c r="M17" s="196">
        <v>12.096</v>
      </c>
      <c r="O17" s="196"/>
    </row>
    <row r="18" spans="1:16" ht="23.1" customHeight="1">
      <c r="A18" s="94"/>
      <c r="B18" s="96" t="s">
        <v>51</v>
      </c>
      <c r="C18" s="23"/>
      <c r="D18" s="82">
        <f>D15*0.25</f>
        <v>19.5</v>
      </c>
      <c r="E18" s="22" t="s">
        <v>53</v>
      </c>
      <c r="F18" s="21">
        <f>'ปร.4 ห้องละหมาด'!F19</f>
        <v>40.42</v>
      </c>
      <c r="G18" s="21">
        <f t="shared" si="0"/>
        <v>788.19</v>
      </c>
      <c r="H18" s="21">
        <v>0</v>
      </c>
      <c r="I18" s="21">
        <f t="shared" si="1"/>
        <v>0</v>
      </c>
      <c r="J18" s="21">
        <f t="shared" si="2"/>
        <v>788.19</v>
      </c>
      <c r="K18" s="21"/>
      <c r="L18" s="285"/>
      <c r="M18" s="196">
        <v>12.6</v>
      </c>
      <c r="O18" s="196"/>
    </row>
    <row r="19" spans="1:16" ht="23.1" customHeight="1">
      <c r="A19" s="94"/>
      <c r="B19" s="19" t="s">
        <v>274</v>
      </c>
      <c r="C19" s="78"/>
      <c r="D19" s="82"/>
      <c r="E19" s="80"/>
      <c r="F19" s="21"/>
      <c r="G19" s="21"/>
      <c r="H19" s="21"/>
      <c r="I19" s="21"/>
      <c r="J19" s="21"/>
      <c r="K19" s="81"/>
      <c r="L19" s="288"/>
    </row>
    <row r="20" spans="1:16" ht="23.1" customHeight="1">
      <c r="A20" s="94"/>
      <c r="B20" s="19" t="s">
        <v>291</v>
      </c>
      <c r="C20" s="20"/>
      <c r="D20" s="82">
        <f t="shared" si="3"/>
        <v>120</v>
      </c>
      <c r="E20" s="22" t="s">
        <v>53</v>
      </c>
      <c r="F20" s="21">
        <f>'ปร.4 ห้องละหมาด'!F21</f>
        <v>28.96801</v>
      </c>
      <c r="G20" s="21">
        <f t="shared" si="0"/>
        <v>3476.1612</v>
      </c>
      <c r="H20" s="21">
        <f>บัญชีค่าแรง!D138/1000</f>
        <v>4.0999999999999996</v>
      </c>
      <c r="I20" s="21">
        <f t="shared" si="1"/>
        <v>491.99999999999994</v>
      </c>
      <c r="J20" s="21">
        <f t="shared" si="2"/>
        <v>3968.1612</v>
      </c>
      <c r="K20" s="199"/>
      <c r="L20" s="317">
        <v>60</v>
      </c>
      <c r="M20" s="260">
        <v>258</v>
      </c>
      <c r="N20" s="255">
        <v>129</v>
      </c>
      <c r="O20" s="256">
        <v>175.38</v>
      </c>
    </row>
    <row r="21" spans="1:16" ht="23.1" customHeight="1">
      <c r="A21" s="94"/>
      <c r="B21" s="19" t="s">
        <v>292</v>
      </c>
      <c r="C21" s="20"/>
      <c r="D21" s="82">
        <f t="shared" si="3"/>
        <v>310</v>
      </c>
      <c r="E21" s="22" t="s">
        <v>53</v>
      </c>
      <c r="F21" s="21">
        <f>'ปร.4 ห้องละหมาด'!F23</f>
        <v>23.542630000000003</v>
      </c>
      <c r="G21" s="21">
        <f t="shared" si="0"/>
        <v>7298.2153000000008</v>
      </c>
      <c r="H21" s="21">
        <f>H20</f>
        <v>4.0999999999999996</v>
      </c>
      <c r="I21" s="21">
        <f t="shared" si="1"/>
        <v>1271</v>
      </c>
      <c r="J21" s="21">
        <f t="shared" si="2"/>
        <v>8569.2152999999998</v>
      </c>
      <c r="K21" s="199"/>
      <c r="L21" s="317">
        <v>155</v>
      </c>
      <c r="M21" s="260">
        <v>58</v>
      </c>
      <c r="N21" s="255">
        <v>29</v>
      </c>
      <c r="O21" s="256">
        <v>44.29</v>
      </c>
    </row>
    <row r="22" spans="1:16" ht="23.1" customHeight="1">
      <c r="A22" s="94"/>
      <c r="B22" s="19" t="s">
        <v>293</v>
      </c>
      <c r="C22" s="68"/>
      <c r="D22" s="82">
        <f t="shared" si="3"/>
        <v>422</v>
      </c>
      <c r="E22" s="22" t="s">
        <v>53</v>
      </c>
      <c r="F22" s="21">
        <f>'ปร.4 ห้องละหมาด'!F35</f>
        <v>23.049469999999999</v>
      </c>
      <c r="G22" s="21">
        <f t="shared" si="0"/>
        <v>9726.8763399999989</v>
      </c>
      <c r="H22" s="21">
        <v>3.3</v>
      </c>
      <c r="I22" s="21">
        <f t="shared" si="1"/>
        <v>1392.6</v>
      </c>
      <c r="J22" s="21">
        <f t="shared" si="2"/>
        <v>11119.476339999999</v>
      </c>
      <c r="K22" s="21"/>
      <c r="L22" s="285">
        <v>211</v>
      </c>
      <c r="M22" s="260">
        <v>232</v>
      </c>
      <c r="N22" s="255">
        <v>116</v>
      </c>
      <c r="O22" s="256">
        <v>154.87</v>
      </c>
      <c r="P22" s="201"/>
    </row>
    <row r="23" spans="1:16" ht="23.1" customHeight="1">
      <c r="A23" s="244"/>
      <c r="B23" s="19" t="s">
        <v>54</v>
      </c>
      <c r="C23" s="23"/>
      <c r="D23" s="82">
        <f>(D20+D21+D22)*0.03</f>
        <v>25.56</v>
      </c>
      <c r="E23" s="22" t="s">
        <v>53</v>
      </c>
      <c r="F23" s="21">
        <f>'ปร.4 ห้องละหมาด'!F36</f>
        <v>45.8</v>
      </c>
      <c r="G23" s="21">
        <f t="shared" si="0"/>
        <v>1170.6479999999999</v>
      </c>
      <c r="H23" s="21">
        <v>0</v>
      </c>
      <c r="I23" s="21">
        <f t="shared" si="1"/>
        <v>0</v>
      </c>
      <c r="J23" s="21">
        <f t="shared" si="2"/>
        <v>1170.6479999999999</v>
      </c>
      <c r="K23" s="21"/>
      <c r="L23" s="285"/>
      <c r="M23" s="196">
        <v>16.439999999999998</v>
      </c>
      <c r="O23" s="196"/>
    </row>
    <row r="24" spans="1:16" ht="23.1" customHeight="1" thickBot="1">
      <c r="A24" s="388"/>
      <c r="B24" s="688"/>
      <c r="C24" s="689"/>
      <c r="D24" s="389"/>
      <c r="E24" s="390"/>
      <c r="F24" s="391"/>
      <c r="G24" s="391"/>
      <c r="H24" s="391"/>
      <c r="I24" s="392" t="s">
        <v>45</v>
      </c>
      <c r="J24" s="393">
        <f>SUM(J10:J23)</f>
        <v>114204.65276</v>
      </c>
      <c r="K24" s="394"/>
      <c r="L24" s="320"/>
      <c r="O24" s="197"/>
    </row>
    <row r="25" spans="1:16" ht="23.1" customHeight="1" thickTop="1">
      <c r="A25" s="695" t="s">
        <v>0</v>
      </c>
      <c r="B25" s="695"/>
      <c r="C25" s="695"/>
      <c r="D25" s="695"/>
      <c r="E25" s="695"/>
      <c r="F25" s="695"/>
      <c r="G25" s="695"/>
      <c r="H25" s="695"/>
      <c r="I25" s="695"/>
      <c r="J25" s="695"/>
      <c r="K25" s="695"/>
      <c r="L25" s="311"/>
    </row>
    <row r="26" spans="1:16" ht="23.1" customHeight="1">
      <c r="A26" s="696" t="s">
        <v>1</v>
      </c>
      <c r="B26" s="696"/>
      <c r="C26" s="2" t="str">
        <f>C2</f>
        <v>งานก่อสร้างอาคาร</v>
      </c>
      <c r="D26" s="71"/>
      <c r="E26" s="152"/>
      <c r="F26" s="3"/>
      <c r="G26" s="3"/>
      <c r="H26" s="3"/>
      <c r="I26" s="3"/>
      <c r="J26" s="3"/>
      <c r="K26" s="2"/>
      <c r="L26" s="312"/>
    </row>
    <row r="27" spans="1:16" ht="23.1" customHeight="1">
      <c r="A27" s="697" t="s">
        <v>2</v>
      </c>
      <c r="B27" s="697"/>
      <c r="C27" s="2" t="str">
        <f t="shared" ref="C27:C29" si="4">C3</f>
        <v>ก่อสร้างอาคารละหมาด</v>
      </c>
      <c r="D27" s="72"/>
      <c r="E27" s="153"/>
      <c r="F27" s="3"/>
      <c r="G27" s="3"/>
      <c r="H27" s="3"/>
      <c r="I27" s="3"/>
      <c r="J27" s="3"/>
      <c r="K27" s="2"/>
      <c r="L27" s="312"/>
    </row>
    <row r="28" spans="1:16" ht="23.1" customHeight="1">
      <c r="A28" s="697" t="s">
        <v>3</v>
      </c>
      <c r="B28" s="697"/>
      <c r="C28" s="2" t="str">
        <f t="shared" si="4"/>
        <v>หมู่ที่ 10  ตำบลควนกาหลง  อำเภอควนกาหลง  จ.สตูล</v>
      </c>
      <c r="D28" s="72"/>
      <c r="E28" s="153"/>
      <c r="G28" s="5"/>
      <c r="H28" s="6" t="s">
        <v>4</v>
      </c>
      <c r="I28" s="5" t="s">
        <v>22</v>
      </c>
      <c r="J28" s="3"/>
      <c r="K28" s="2"/>
      <c r="L28" s="312"/>
    </row>
    <row r="29" spans="1:16" ht="23.1" customHeight="1">
      <c r="A29" s="690" t="s">
        <v>322</v>
      </c>
      <c r="B29" s="690"/>
      <c r="C29" s="2" t="str">
        <f t="shared" si="4"/>
        <v>องค์การบริหารส่วนตำบลควนกาหลง</v>
      </c>
      <c r="D29" s="72"/>
      <c r="E29" s="9"/>
      <c r="F29" s="7"/>
      <c r="G29" s="7"/>
      <c r="H29" s="7"/>
      <c r="I29" s="7"/>
      <c r="J29" s="7"/>
      <c r="K29" s="8"/>
      <c r="L29" s="313"/>
    </row>
    <row r="30" spans="1:16" ht="23.1" customHeight="1">
      <c r="A30" s="302" t="str">
        <f>A6</f>
        <v>วันที่กำหนดราคากลาง</v>
      </c>
      <c r="B30" s="9"/>
      <c r="C30" s="10">
        <f>C6</f>
        <v>44327</v>
      </c>
      <c r="D30" s="73"/>
      <c r="E30" s="11"/>
      <c r="F30" s="12"/>
      <c r="G30" s="9"/>
      <c r="H30" s="11"/>
      <c r="I30" s="9"/>
      <c r="J30" s="11"/>
      <c r="K30" s="12"/>
      <c r="L30" s="314"/>
    </row>
    <row r="31" spans="1:16" ht="23.1" customHeight="1" thickBot="1">
      <c r="A31" s="700"/>
      <c r="B31" s="700"/>
      <c r="C31" s="13"/>
      <c r="D31" s="701"/>
      <c r="E31" s="701"/>
      <c r="F31" s="701"/>
      <c r="G31" s="85"/>
      <c r="H31" s="85"/>
      <c r="I31" s="702"/>
      <c r="J31" s="702"/>
      <c r="K31" s="14" t="s">
        <v>6</v>
      </c>
      <c r="L31" s="285"/>
    </row>
    <row r="32" spans="1:16" ht="23.1" customHeight="1" thickTop="1">
      <c r="A32" s="693" t="s">
        <v>7</v>
      </c>
      <c r="B32" s="703" t="s">
        <v>8</v>
      </c>
      <c r="C32" s="704"/>
      <c r="D32" s="691" t="s">
        <v>9</v>
      </c>
      <c r="E32" s="693" t="s">
        <v>10</v>
      </c>
      <c r="F32" s="698" t="s">
        <v>11</v>
      </c>
      <c r="G32" s="699"/>
      <c r="H32" s="698" t="s">
        <v>12</v>
      </c>
      <c r="I32" s="699"/>
      <c r="J32" s="15" t="s">
        <v>13</v>
      </c>
      <c r="K32" s="693" t="s">
        <v>14</v>
      </c>
      <c r="L32" s="315"/>
    </row>
    <row r="33" spans="1:16" ht="23.1" customHeight="1" thickBot="1">
      <c r="A33" s="694"/>
      <c r="B33" s="705"/>
      <c r="C33" s="706"/>
      <c r="D33" s="692"/>
      <c r="E33" s="694"/>
      <c r="F33" s="16" t="s">
        <v>15</v>
      </c>
      <c r="G33" s="16" t="s">
        <v>16</v>
      </c>
      <c r="H33" s="16" t="s">
        <v>15</v>
      </c>
      <c r="I33" s="16" t="s">
        <v>16</v>
      </c>
      <c r="J33" s="16" t="s">
        <v>17</v>
      </c>
      <c r="K33" s="694"/>
      <c r="L33" s="315"/>
    </row>
    <row r="34" spans="1:16" ht="23.1" customHeight="1" thickTop="1" thickBot="1">
      <c r="A34" s="388"/>
      <c r="B34" s="395"/>
      <c r="C34" s="396"/>
      <c r="D34" s="389"/>
      <c r="E34" s="390"/>
      <c r="F34" s="391"/>
      <c r="G34" s="391"/>
      <c r="H34" s="391"/>
      <c r="I34" s="392" t="s">
        <v>46</v>
      </c>
      <c r="J34" s="393">
        <f>J24</f>
        <v>114204.65276</v>
      </c>
      <c r="K34" s="394"/>
      <c r="L34" s="320"/>
    </row>
    <row r="35" spans="1:16" ht="23.1" customHeight="1" thickTop="1">
      <c r="A35" s="94"/>
      <c r="B35" s="96" t="s">
        <v>2061</v>
      </c>
      <c r="C35" s="23"/>
      <c r="D35" s="82">
        <f t="shared" ref="D35:D41" si="5">L35*2</f>
        <v>24</v>
      </c>
      <c r="E35" s="22" t="s">
        <v>19</v>
      </c>
      <c r="F35" s="21">
        <f>'ปร.4 ห้องละหมาด'!F37</f>
        <v>29.91</v>
      </c>
      <c r="G35" s="21">
        <f t="shared" ref="G35" si="6">D35*F35</f>
        <v>717.84</v>
      </c>
      <c r="H35" s="21">
        <v>5</v>
      </c>
      <c r="I35" s="21">
        <f t="shared" ref="I35" si="7">D35*H35</f>
        <v>120</v>
      </c>
      <c r="J35" s="21">
        <f t="shared" ref="J35" si="8">G35+I35</f>
        <v>837.84</v>
      </c>
      <c r="K35" s="21"/>
      <c r="L35" s="285">
        <v>12</v>
      </c>
      <c r="M35" s="196">
        <v>24</v>
      </c>
      <c r="N35" s="255">
        <v>12</v>
      </c>
      <c r="O35" s="196"/>
    </row>
    <row r="36" spans="1:16" ht="23.1" customHeight="1">
      <c r="A36" s="94"/>
      <c r="B36" s="19" t="s">
        <v>306</v>
      </c>
      <c r="C36" s="78"/>
      <c r="D36" s="82"/>
      <c r="E36" s="80"/>
      <c r="F36" s="21"/>
      <c r="G36" s="21"/>
      <c r="H36" s="21"/>
      <c r="I36" s="21"/>
      <c r="J36" s="21"/>
      <c r="K36" s="81"/>
      <c r="L36" s="288"/>
      <c r="P36" s="201"/>
    </row>
    <row r="37" spans="1:16" ht="23.1" customHeight="1">
      <c r="A37" s="94"/>
      <c r="B37" s="96" t="s">
        <v>2112</v>
      </c>
      <c r="C37" s="78"/>
      <c r="D37" s="82">
        <f t="shared" si="5"/>
        <v>3</v>
      </c>
      <c r="E37" s="80" t="s">
        <v>47</v>
      </c>
      <c r="F37" s="21">
        <f>ใบเสนอราคา!I58</f>
        <v>1106</v>
      </c>
      <c r="G37" s="21">
        <f t="shared" ref="G37:G41" si="9">D37*F37</f>
        <v>3318</v>
      </c>
      <c r="H37" s="21">
        <v>0</v>
      </c>
      <c r="I37" s="21">
        <f t="shared" ref="I37:I41" si="10">D37*H37</f>
        <v>0</v>
      </c>
      <c r="J37" s="21">
        <f t="shared" ref="J37:J41" si="11">G37+I37</f>
        <v>3318</v>
      </c>
      <c r="K37" s="81"/>
      <c r="L37" s="288">
        <v>1.5</v>
      </c>
      <c r="M37" s="196">
        <v>4</v>
      </c>
      <c r="N37" s="255">
        <v>2</v>
      </c>
      <c r="O37" s="238"/>
    </row>
    <row r="38" spans="1:16" ht="23.1" customHeight="1">
      <c r="A38" s="94"/>
      <c r="B38" s="96" t="s">
        <v>2113</v>
      </c>
      <c r="C38" s="78"/>
      <c r="D38" s="82">
        <f t="shared" si="5"/>
        <v>8</v>
      </c>
      <c r="E38" s="80" t="s">
        <v>47</v>
      </c>
      <c r="F38" s="21">
        <f>ใบเสนอราคา!I59</f>
        <v>980</v>
      </c>
      <c r="G38" s="21">
        <f t="shared" si="9"/>
        <v>7840</v>
      </c>
      <c r="H38" s="21">
        <v>0</v>
      </c>
      <c r="I38" s="21">
        <f t="shared" ref="I38:I39" si="12">D38*H38</f>
        <v>0</v>
      </c>
      <c r="J38" s="21">
        <f t="shared" ref="J38:J39" si="13">G38+I38</f>
        <v>7840</v>
      </c>
      <c r="K38" s="81"/>
      <c r="L38" s="288">
        <v>4</v>
      </c>
      <c r="M38" s="196">
        <v>8</v>
      </c>
      <c r="N38" s="255">
        <v>4</v>
      </c>
      <c r="O38" s="238"/>
    </row>
    <row r="39" spans="1:16" ht="23.1" customHeight="1">
      <c r="A39" s="94"/>
      <c r="B39" s="96" t="s">
        <v>2114</v>
      </c>
      <c r="C39" s="78"/>
      <c r="D39" s="82">
        <f t="shared" si="5"/>
        <v>8</v>
      </c>
      <c r="E39" s="80" t="s">
        <v>47</v>
      </c>
      <c r="F39" s="21">
        <f>ใบเสนอราคา!I8</f>
        <v>695</v>
      </c>
      <c r="G39" s="21">
        <f t="shared" si="9"/>
        <v>5560</v>
      </c>
      <c r="H39" s="21">
        <v>0</v>
      </c>
      <c r="I39" s="21">
        <f t="shared" si="12"/>
        <v>0</v>
      </c>
      <c r="J39" s="21">
        <f t="shared" si="13"/>
        <v>5560</v>
      </c>
      <c r="K39" s="81"/>
      <c r="L39" s="288">
        <v>4</v>
      </c>
      <c r="M39" s="196">
        <v>8</v>
      </c>
      <c r="N39" s="255">
        <v>4</v>
      </c>
      <c r="O39" s="238">
        <v>6</v>
      </c>
    </row>
    <row r="40" spans="1:16" ht="23.1" customHeight="1">
      <c r="A40" s="94"/>
      <c r="B40" s="96" t="s">
        <v>323</v>
      </c>
      <c r="C40" s="78"/>
      <c r="D40" s="82">
        <f t="shared" si="5"/>
        <v>40</v>
      </c>
      <c r="E40" s="80" t="s">
        <v>44</v>
      </c>
      <c r="F40" s="21">
        <f>ใบเสนอราคา!I11</f>
        <v>80</v>
      </c>
      <c r="G40" s="21">
        <f t="shared" si="9"/>
        <v>3200</v>
      </c>
      <c r="H40" s="21">
        <f>บัญชีค่าแรง!D196</f>
        <v>25</v>
      </c>
      <c r="I40" s="21">
        <f t="shared" si="10"/>
        <v>1000</v>
      </c>
      <c r="J40" s="21">
        <f t="shared" si="11"/>
        <v>4200</v>
      </c>
      <c r="K40" s="81"/>
      <c r="L40" s="288">
        <v>20</v>
      </c>
      <c r="M40" s="196">
        <v>30</v>
      </c>
      <c r="N40" s="255">
        <v>15</v>
      </c>
      <c r="O40" s="195">
        <v>20.5</v>
      </c>
    </row>
    <row r="41" spans="1:16" ht="23.1" customHeight="1">
      <c r="A41" s="94"/>
      <c r="B41" s="96" t="s">
        <v>271</v>
      </c>
      <c r="C41" s="78"/>
      <c r="D41" s="82">
        <f t="shared" si="5"/>
        <v>1061.44</v>
      </c>
      <c r="E41" s="80" t="s">
        <v>53</v>
      </c>
      <c r="F41" s="21">
        <v>0</v>
      </c>
      <c r="G41" s="21">
        <f t="shared" si="9"/>
        <v>0</v>
      </c>
      <c r="H41" s="21">
        <v>10</v>
      </c>
      <c r="I41" s="21">
        <f t="shared" si="10"/>
        <v>10614.400000000001</v>
      </c>
      <c r="J41" s="21">
        <f t="shared" si="11"/>
        <v>10614.400000000001</v>
      </c>
      <c r="K41" s="81"/>
      <c r="L41" s="82">
        <f>(D37*M43)+(D38*M44)+(D39*M45)</f>
        <v>530.72</v>
      </c>
      <c r="M41" s="196">
        <v>50</v>
      </c>
      <c r="N41" s="255">
        <v>25</v>
      </c>
    </row>
    <row r="42" spans="1:16" ht="23.1" customHeight="1">
      <c r="A42" s="94"/>
      <c r="B42" s="96"/>
      <c r="C42" s="78"/>
      <c r="D42" s="79"/>
      <c r="E42" s="80"/>
      <c r="F42" s="21"/>
      <c r="G42" s="21"/>
      <c r="H42" s="21"/>
      <c r="I42" s="21"/>
      <c r="J42" s="21"/>
      <c r="K42" s="81"/>
      <c r="L42" s="288"/>
      <c r="M42" s="196" t="s">
        <v>2123</v>
      </c>
      <c r="N42" s="255" t="s">
        <v>2124</v>
      </c>
    </row>
    <row r="43" spans="1:16" ht="23.1" customHeight="1">
      <c r="A43" s="94"/>
      <c r="B43" s="96"/>
      <c r="C43" s="78"/>
      <c r="D43" s="79"/>
      <c r="E43" s="80"/>
      <c r="F43" s="21"/>
      <c r="G43" s="21"/>
      <c r="H43" s="21"/>
      <c r="I43" s="21"/>
      <c r="J43" s="21"/>
      <c r="K43" s="198"/>
      <c r="L43" s="318" t="s">
        <v>2120</v>
      </c>
      <c r="M43" s="263">
        <v>36</v>
      </c>
      <c r="N43" s="264">
        <v>2.1</v>
      </c>
      <c r="O43" s="195">
        <v>0.05</v>
      </c>
      <c r="P43" s="1">
        <v>0.125</v>
      </c>
    </row>
    <row r="44" spans="1:16" ht="23.1" customHeight="1">
      <c r="A44" s="94"/>
      <c r="B44" s="96"/>
      <c r="C44" s="78"/>
      <c r="D44" s="79"/>
      <c r="E44" s="80"/>
      <c r="F44" s="21"/>
      <c r="G44" s="21"/>
      <c r="H44" s="21"/>
      <c r="I44" s="21"/>
      <c r="J44" s="21"/>
      <c r="K44" s="81"/>
      <c r="L44" s="318" t="s">
        <v>2121</v>
      </c>
      <c r="M44" s="263">
        <v>30.84</v>
      </c>
      <c r="N44" s="264">
        <v>1.8</v>
      </c>
    </row>
    <row r="45" spans="1:16" ht="23.1" customHeight="1">
      <c r="A45" s="94"/>
      <c r="B45" s="96"/>
      <c r="C45" s="78"/>
      <c r="D45" s="79"/>
      <c r="E45" s="80"/>
      <c r="F45" s="21"/>
      <c r="G45" s="21"/>
      <c r="H45" s="21"/>
      <c r="I45" s="21"/>
      <c r="J45" s="21"/>
      <c r="K45" s="81"/>
      <c r="L45" s="318" t="s">
        <v>2122</v>
      </c>
      <c r="M45" s="263">
        <v>22</v>
      </c>
      <c r="N45" s="264">
        <v>1.38</v>
      </c>
    </row>
    <row r="46" spans="1:16" ht="23.1" customHeight="1">
      <c r="A46" s="94"/>
      <c r="B46" s="96"/>
      <c r="C46" s="78"/>
      <c r="D46" s="79"/>
      <c r="E46" s="80"/>
      <c r="F46" s="21"/>
      <c r="G46" s="21"/>
      <c r="H46" s="21"/>
      <c r="I46" s="21"/>
      <c r="J46" s="21"/>
      <c r="K46" s="81"/>
      <c r="L46" s="319"/>
      <c r="M46" s="265"/>
      <c r="N46" s="237">
        <f>(D37*N43)+(N44*D38)+(N45*D39)</f>
        <v>31.740000000000002</v>
      </c>
    </row>
    <row r="47" spans="1:16" ht="23.1" customHeight="1">
      <c r="A47" s="95"/>
      <c r="B47" s="99"/>
      <c r="C47" s="78"/>
      <c r="D47" s="79"/>
      <c r="E47" s="80"/>
      <c r="F47" s="21"/>
      <c r="G47" s="21"/>
      <c r="H47" s="21"/>
      <c r="I47" s="21"/>
      <c r="J47" s="21"/>
      <c r="K47" s="81"/>
      <c r="L47" s="319"/>
      <c r="M47" s="265"/>
    </row>
    <row r="48" spans="1:16" ht="23.1" customHeight="1" thickBot="1">
      <c r="A48" s="388"/>
      <c r="B48" s="688"/>
      <c r="C48" s="689"/>
      <c r="D48" s="389"/>
      <c r="E48" s="390"/>
      <c r="F48" s="391"/>
      <c r="G48" s="391"/>
      <c r="H48" s="391"/>
      <c r="I48" s="392" t="s">
        <v>45</v>
      </c>
      <c r="J48" s="393">
        <f>SUM(J34:J47)</f>
        <v>146574.89275999999</v>
      </c>
      <c r="K48" s="394"/>
      <c r="L48" s="320"/>
      <c r="O48" s="197"/>
    </row>
    <row r="49" spans="1:15" ht="23.1" customHeight="1" thickTop="1">
      <c r="A49" s="695" t="s">
        <v>0</v>
      </c>
      <c r="B49" s="695"/>
      <c r="C49" s="695"/>
      <c r="D49" s="695"/>
      <c r="E49" s="695"/>
      <c r="F49" s="695"/>
      <c r="G49" s="695"/>
      <c r="H49" s="695"/>
      <c r="I49" s="695"/>
      <c r="J49" s="695"/>
      <c r="K49" s="695"/>
      <c r="L49" s="311"/>
    </row>
    <row r="50" spans="1:15" ht="23.1" customHeight="1">
      <c r="A50" s="696" t="s">
        <v>1</v>
      </c>
      <c r="B50" s="696"/>
      <c r="C50" s="2" t="str">
        <f>C26</f>
        <v>งานก่อสร้างอาคาร</v>
      </c>
      <c r="D50" s="71"/>
      <c r="E50" s="152"/>
      <c r="F50" s="3"/>
      <c r="G50" s="3"/>
      <c r="H50" s="3"/>
      <c r="I50" s="3"/>
      <c r="J50" s="3"/>
      <c r="K50" s="2"/>
      <c r="L50" s="312"/>
    </row>
    <row r="51" spans="1:15" ht="23.1" customHeight="1">
      <c r="A51" s="697" t="s">
        <v>2</v>
      </c>
      <c r="B51" s="697"/>
      <c r="C51" s="2" t="str">
        <f t="shared" ref="C51:C53" si="14">C27</f>
        <v>ก่อสร้างอาคารละหมาด</v>
      </c>
      <c r="D51" s="72"/>
      <c r="E51" s="153"/>
      <c r="F51" s="3"/>
      <c r="G51" s="3"/>
      <c r="H51" s="3"/>
      <c r="I51" s="3"/>
      <c r="J51" s="3"/>
      <c r="K51" s="2"/>
      <c r="L51" s="312"/>
    </row>
    <row r="52" spans="1:15" ht="23.1" customHeight="1">
      <c r="A52" s="697" t="s">
        <v>3</v>
      </c>
      <c r="B52" s="697"/>
      <c r="C52" s="2" t="str">
        <f t="shared" si="14"/>
        <v>หมู่ที่ 10  ตำบลควนกาหลง  อำเภอควนกาหลง  จ.สตูล</v>
      </c>
      <c r="D52" s="72"/>
      <c r="E52" s="153"/>
      <c r="G52" s="5"/>
      <c r="H52" s="6" t="s">
        <v>4</v>
      </c>
      <c r="I52" s="5" t="s">
        <v>22</v>
      </c>
      <c r="J52" s="3"/>
      <c r="K52" s="2"/>
      <c r="L52" s="312"/>
    </row>
    <row r="53" spans="1:15" ht="23.1" customHeight="1">
      <c r="A53" s="690" t="s">
        <v>322</v>
      </c>
      <c r="B53" s="690"/>
      <c r="C53" s="2" t="str">
        <f t="shared" si="14"/>
        <v>องค์การบริหารส่วนตำบลควนกาหลง</v>
      </c>
      <c r="D53" s="72"/>
      <c r="E53" s="9"/>
      <c r="F53" s="7"/>
      <c r="G53" s="7"/>
      <c r="H53" s="7"/>
      <c r="I53" s="7"/>
      <c r="J53" s="7"/>
      <c r="K53" s="8"/>
      <c r="L53" s="313"/>
    </row>
    <row r="54" spans="1:15" ht="23.1" customHeight="1">
      <c r="A54" s="416" t="str">
        <f>A30</f>
        <v>วันที่กำหนดราคากลาง</v>
      </c>
      <c r="B54" s="9"/>
      <c r="C54" s="10">
        <f>C30</f>
        <v>44327</v>
      </c>
      <c r="D54" s="73"/>
      <c r="E54" s="11"/>
      <c r="F54" s="12"/>
      <c r="G54" s="9"/>
      <c r="H54" s="11"/>
      <c r="I54" s="9"/>
      <c r="J54" s="11"/>
      <c r="K54" s="12"/>
      <c r="L54" s="314"/>
    </row>
    <row r="55" spans="1:15" ht="23.1" customHeight="1" thickBot="1">
      <c r="A55" s="700"/>
      <c r="B55" s="700"/>
      <c r="C55" s="13"/>
      <c r="D55" s="701"/>
      <c r="E55" s="701"/>
      <c r="F55" s="701"/>
      <c r="G55" s="85"/>
      <c r="H55" s="85"/>
      <c r="I55" s="702"/>
      <c r="J55" s="702"/>
      <c r="K55" s="14" t="s">
        <v>6</v>
      </c>
      <c r="L55" s="285"/>
    </row>
    <row r="56" spans="1:15" ht="23.1" customHeight="1" thickTop="1">
      <c r="A56" s="693" t="s">
        <v>7</v>
      </c>
      <c r="B56" s="703" t="s">
        <v>8</v>
      </c>
      <c r="C56" s="704"/>
      <c r="D56" s="691" t="s">
        <v>9</v>
      </c>
      <c r="E56" s="693" t="s">
        <v>10</v>
      </c>
      <c r="F56" s="698" t="s">
        <v>11</v>
      </c>
      <c r="G56" s="699"/>
      <c r="H56" s="698" t="s">
        <v>12</v>
      </c>
      <c r="I56" s="699"/>
      <c r="J56" s="15" t="s">
        <v>13</v>
      </c>
      <c r="K56" s="693" t="s">
        <v>14</v>
      </c>
      <c r="L56" s="315"/>
    </row>
    <row r="57" spans="1:15" ht="23.1" customHeight="1" thickBot="1">
      <c r="A57" s="694"/>
      <c r="B57" s="705"/>
      <c r="C57" s="706"/>
      <c r="D57" s="692"/>
      <c r="E57" s="694"/>
      <c r="F57" s="16" t="s">
        <v>15</v>
      </c>
      <c r="G57" s="16" t="s">
        <v>16</v>
      </c>
      <c r="H57" s="16" t="s">
        <v>15</v>
      </c>
      <c r="I57" s="16" t="s">
        <v>16</v>
      </c>
      <c r="J57" s="16" t="s">
        <v>17</v>
      </c>
      <c r="K57" s="694"/>
      <c r="L57" s="315"/>
    </row>
    <row r="58" spans="1:15" ht="23.1" customHeight="1" thickTop="1" thickBot="1">
      <c r="A58" s="388"/>
      <c r="B58" s="688"/>
      <c r="C58" s="689"/>
      <c r="D58" s="389"/>
      <c r="E58" s="390"/>
      <c r="F58" s="391"/>
      <c r="G58" s="391"/>
      <c r="H58" s="391"/>
      <c r="I58" s="392" t="s">
        <v>46</v>
      </c>
      <c r="J58" s="393">
        <f>J48</f>
        <v>146574.89275999999</v>
      </c>
      <c r="K58" s="394"/>
      <c r="L58" s="320"/>
    </row>
    <row r="59" spans="1:15" ht="23.1" customHeight="1" thickTop="1">
      <c r="A59" s="95">
        <v>2</v>
      </c>
      <c r="B59" s="99" t="s">
        <v>56</v>
      </c>
      <c r="C59" s="78"/>
      <c r="D59" s="79"/>
      <c r="E59" s="80"/>
      <c r="F59" s="21"/>
      <c r="G59" s="21"/>
      <c r="H59" s="21"/>
      <c r="I59" s="21"/>
      <c r="J59" s="21"/>
      <c r="K59" s="81"/>
      <c r="L59" s="288"/>
    </row>
    <row r="60" spans="1:15" ht="23.1" customHeight="1">
      <c r="A60" s="172" t="s">
        <v>275</v>
      </c>
      <c r="B60" s="99" t="s">
        <v>278</v>
      </c>
      <c r="C60" s="78"/>
      <c r="D60" s="79"/>
      <c r="E60" s="80"/>
      <c r="F60" s="21"/>
      <c r="G60" s="21"/>
      <c r="H60" s="21"/>
      <c r="I60" s="21"/>
      <c r="J60" s="21"/>
      <c r="K60" s="81"/>
      <c r="L60" s="288"/>
    </row>
    <row r="61" spans="1:15" ht="23.1" customHeight="1">
      <c r="A61" s="171"/>
      <c r="B61" s="100" t="s">
        <v>2109</v>
      </c>
      <c r="C61" s="92"/>
      <c r="D61" s="82">
        <f t="shared" ref="D61:D71" si="15">L61*2</f>
        <v>24</v>
      </c>
      <c r="E61" s="84" t="s">
        <v>19</v>
      </c>
      <c r="F61" s="21">
        <f>'วัสดุมวลรวมต่อหน่วย (2)'!G122</f>
        <v>343.8507401</v>
      </c>
      <c r="G61" s="21">
        <f t="shared" ref="G61:G68" si="16">D61*F61</f>
        <v>8252.4177624000004</v>
      </c>
      <c r="H61" s="21">
        <v>158</v>
      </c>
      <c r="I61" s="21">
        <f t="shared" ref="I61" si="17">D61*H61</f>
        <v>3792</v>
      </c>
      <c r="J61" s="21">
        <f t="shared" ref="J61" si="18">G61+I61</f>
        <v>12044.4177624</v>
      </c>
      <c r="K61" s="79"/>
      <c r="L61" s="288">
        <v>12</v>
      </c>
      <c r="M61" s="196">
        <v>24</v>
      </c>
      <c r="N61" s="255">
        <v>12</v>
      </c>
    </row>
    <row r="62" spans="1:15" ht="23.1" customHeight="1">
      <c r="A62" s="171"/>
      <c r="B62" s="100" t="s">
        <v>2119</v>
      </c>
      <c r="C62" s="92"/>
      <c r="D62" s="82">
        <f t="shared" si="15"/>
        <v>8</v>
      </c>
      <c r="E62" s="84" t="s">
        <v>19</v>
      </c>
      <c r="F62" s="21">
        <f>'ปร.4 ห้องละหมาด'!F63</f>
        <v>135.28514010000001</v>
      </c>
      <c r="G62" s="21">
        <f t="shared" ref="G62" si="19">D62*F62</f>
        <v>1082.2811208000001</v>
      </c>
      <c r="H62" s="21">
        <v>61</v>
      </c>
      <c r="I62" s="21">
        <f t="shared" ref="I62" si="20">D62*H62</f>
        <v>488</v>
      </c>
      <c r="J62" s="21">
        <f t="shared" ref="J62" si="21">G62+I62</f>
        <v>1570.2811208000001</v>
      </c>
      <c r="K62" s="79"/>
      <c r="L62" s="288">
        <v>4</v>
      </c>
    </row>
    <row r="63" spans="1:15" ht="23.1" customHeight="1">
      <c r="A63" s="172" t="s">
        <v>276</v>
      </c>
      <c r="B63" s="99" t="s">
        <v>279</v>
      </c>
      <c r="C63" s="92"/>
      <c r="D63" s="82"/>
      <c r="E63" s="80"/>
      <c r="F63" s="21"/>
      <c r="G63" s="21"/>
      <c r="H63" s="21"/>
      <c r="I63" s="21"/>
      <c r="J63" s="21"/>
      <c r="K63" s="259"/>
      <c r="L63" s="320"/>
    </row>
    <row r="64" spans="1:15" ht="23.1" customHeight="1">
      <c r="A64" s="171"/>
      <c r="B64" s="96" t="s">
        <v>2108</v>
      </c>
      <c r="C64" s="78"/>
      <c r="D64" s="82">
        <f t="shared" si="15"/>
        <v>94</v>
      </c>
      <c r="E64" s="80" t="s">
        <v>19</v>
      </c>
      <c r="F64" s="21">
        <f>'ปร.4 ห้องละหมาด'!F65</f>
        <v>367.30463509999998</v>
      </c>
      <c r="G64" s="21">
        <f t="shared" si="16"/>
        <v>34526.635699400002</v>
      </c>
      <c r="H64" s="21">
        <f>บัญชีค่าแรง!D228</f>
        <v>89</v>
      </c>
      <c r="I64" s="21">
        <f t="shared" ref="I64:I67" si="22">D64*H64</f>
        <v>8366</v>
      </c>
      <c r="J64" s="21">
        <f t="shared" ref="J64:J67" si="23">G64+I64</f>
        <v>42892.635699400002</v>
      </c>
      <c r="K64" s="79"/>
      <c r="L64" s="288">
        <v>47</v>
      </c>
      <c r="M64" s="196">
        <v>70</v>
      </c>
      <c r="N64" s="255">
        <v>35</v>
      </c>
      <c r="O64" s="255">
        <v>50.66</v>
      </c>
    </row>
    <row r="65" spans="1:15" ht="23.1" customHeight="1">
      <c r="A65" s="171"/>
      <c r="B65" s="96" t="s">
        <v>2098</v>
      </c>
      <c r="C65" s="78"/>
      <c r="D65" s="82">
        <f t="shared" si="15"/>
        <v>51.4</v>
      </c>
      <c r="E65" s="80" t="s">
        <v>19</v>
      </c>
      <c r="F65" s="21">
        <f>'วัสดุมวลรวมต่อหน่วย (2)'!G130</f>
        <v>278.38900000000001</v>
      </c>
      <c r="G65" s="21">
        <f t="shared" si="16"/>
        <v>14309.194600000001</v>
      </c>
      <c r="H65" s="21">
        <v>158</v>
      </c>
      <c r="I65" s="21">
        <f t="shared" ref="I65" si="24">D65*H65</f>
        <v>8121.2</v>
      </c>
      <c r="J65" s="21">
        <f t="shared" ref="J65" si="25">G65+I65</f>
        <v>22430.3946</v>
      </c>
      <c r="K65" s="79"/>
      <c r="L65" s="288">
        <v>25.7</v>
      </c>
      <c r="M65" s="196">
        <v>34</v>
      </c>
      <c r="N65" s="255">
        <v>17</v>
      </c>
      <c r="O65" s="255">
        <v>24.65</v>
      </c>
    </row>
    <row r="66" spans="1:15" ht="23.1" customHeight="1">
      <c r="A66" s="171"/>
      <c r="B66" s="96" t="s">
        <v>280</v>
      </c>
      <c r="C66" s="78"/>
      <c r="D66" s="82">
        <f t="shared" si="15"/>
        <v>136.6</v>
      </c>
      <c r="E66" s="80" t="s">
        <v>19</v>
      </c>
      <c r="F66" s="21">
        <f>'ปร.4 ห้องละหมาด'!F66</f>
        <v>65.921195499999996</v>
      </c>
      <c r="G66" s="21">
        <f t="shared" si="16"/>
        <v>9004.8353052999992</v>
      </c>
      <c r="H66" s="21">
        <v>82</v>
      </c>
      <c r="I66" s="21">
        <f t="shared" si="22"/>
        <v>11201.199999999999</v>
      </c>
      <c r="J66" s="21">
        <f t="shared" si="23"/>
        <v>20206.0353053</v>
      </c>
      <c r="K66" s="21"/>
      <c r="L66" s="285">
        <f>(L64*2)-L65</f>
        <v>68.3</v>
      </c>
      <c r="M66" s="196">
        <v>72</v>
      </c>
      <c r="O66" s="196"/>
    </row>
    <row r="67" spans="1:15" ht="23.1" customHeight="1">
      <c r="A67" s="171"/>
      <c r="B67" s="96" t="s">
        <v>2059</v>
      </c>
      <c r="C67" s="78"/>
      <c r="D67" s="82">
        <f t="shared" si="15"/>
        <v>17.2</v>
      </c>
      <c r="E67" s="80" t="s">
        <v>19</v>
      </c>
      <c r="F67" s="21">
        <f>F66</f>
        <v>65.921195499999996</v>
      </c>
      <c r="G67" s="21">
        <f t="shared" si="16"/>
        <v>1133.8445625999998</v>
      </c>
      <c r="H67" s="21">
        <f>บัญชีค่าแรง!D265</f>
        <v>100</v>
      </c>
      <c r="I67" s="21">
        <f t="shared" si="22"/>
        <v>1720</v>
      </c>
      <c r="J67" s="21">
        <f t="shared" si="23"/>
        <v>2853.8445625999998</v>
      </c>
      <c r="K67" s="82"/>
      <c r="L67" s="285">
        <v>8.6</v>
      </c>
      <c r="M67" s="196">
        <v>10</v>
      </c>
      <c r="N67" s="255">
        <v>5</v>
      </c>
      <c r="O67" s="196"/>
    </row>
    <row r="68" spans="1:15" ht="23.1" customHeight="1">
      <c r="A68" s="171"/>
      <c r="B68" s="96" t="s">
        <v>2100</v>
      </c>
      <c r="C68" s="78"/>
      <c r="D68" s="82">
        <f t="shared" si="15"/>
        <v>20.8</v>
      </c>
      <c r="E68" s="80" t="s">
        <v>44</v>
      </c>
      <c r="F68" s="21">
        <f>'ปร.4 ห้องละหมาด'!F68</f>
        <v>149.24523759999997</v>
      </c>
      <c r="G68" s="21">
        <f t="shared" si="16"/>
        <v>3104.3009420799995</v>
      </c>
      <c r="H68" s="21">
        <v>63</v>
      </c>
      <c r="I68" s="21">
        <f t="shared" ref="I68" si="26">D68*H68</f>
        <v>1310.4000000000001</v>
      </c>
      <c r="J68" s="21">
        <f t="shared" ref="J68" si="27">G68+I68</f>
        <v>4414.7009420799995</v>
      </c>
      <c r="K68" s="82"/>
      <c r="L68" s="285">
        <v>10.4</v>
      </c>
      <c r="M68" s="196">
        <v>28</v>
      </c>
      <c r="N68" s="255">
        <v>40</v>
      </c>
      <c r="O68" s="196"/>
    </row>
    <row r="69" spans="1:15" ht="23.1" customHeight="1">
      <c r="A69" s="172" t="s">
        <v>277</v>
      </c>
      <c r="B69" s="194" t="s">
        <v>57</v>
      </c>
      <c r="C69" s="70"/>
      <c r="D69" s="82"/>
      <c r="E69" s="69"/>
      <c r="F69" s="21"/>
      <c r="G69" s="21"/>
      <c r="H69" s="21"/>
      <c r="I69" s="21"/>
      <c r="J69" s="21"/>
      <c r="K69" s="74"/>
      <c r="L69" s="316"/>
    </row>
    <row r="70" spans="1:15" ht="23.1" customHeight="1">
      <c r="A70" s="87"/>
      <c r="B70" s="19" t="s">
        <v>2116</v>
      </c>
      <c r="C70" s="23"/>
      <c r="D70" s="82">
        <f t="shared" si="15"/>
        <v>48</v>
      </c>
      <c r="E70" s="91" t="s">
        <v>19</v>
      </c>
      <c r="F70" s="21">
        <f>'ปร.4 ห้องละหมาด'!F70</f>
        <v>175</v>
      </c>
      <c r="G70" s="21">
        <f t="shared" ref="G70:G71" si="28">D70*F70</f>
        <v>8400</v>
      </c>
      <c r="H70" s="21">
        <v>70</v>
      </c>
      <c r="I70" s="21">
        <f t="shared" ref="I70:I71" si="29">D70*H70</f>
        <v>3360</v>
      </c>
      <c r="J70" s="21">
        <f t="shared" ref="J70:J71" si="30">G70+I70</f>
        <v>11760</v>
      </c>
      <c r="K70" s="82"/>
      <c r="L70" s="285">
        <v>24</v>
      </c>
      <c r="M70" s="196">
        <v>47</v>
      </c>
      <c r="N70" s="255">
        <v>23.5</v>
      </c>
    </row>
    <row r="71" spans="1:15" ht="23.1" customHeight="1">
      <c r="A71" s="87"/>
      <c r="B71" s="19" t="s">
        <v>307</v>
      </c>
      <c r="C71" s="90"/>
      <c r="D71" s="82">
        <f t="shared" si="15"/>
        <v>30</v>
      </c>
      <c r="E71" s="91" t="s">
        <v>44</v>
      </c>
      <c r="F71" s="21">
        <f>'ปร.4 ห้องละหมาด'!F71</f>
        <v>124</v>
      </c>
      <c r="G71" s="21">
        <f t="shared" si="28"/>
        <v>3720</v>
      </c>
      <c r="H71" s="21">
        <v>50</v>
      </c>
      <c r="I71" s="21">
        <f t="shared" si="29"/>
        <v>1500</v>
      </c>
      <c r="J71" s="21">
        <f t="shared" si="30"/>
        <v>5220</v>
      </c>
      <c r="K71" s="82"/>
      <c r="L71" s="285">
        <v>15</v>
      </c>
      <c r="M71" s="196">
        <v>20.8</v>
      </c>
      <c r="N71" s="255">
        <v>10.4</v>
      </c>
    </row>
    <row r="72" spans="1:15" ht="23.1" customHeight="1" thickBot="1">
      <c r="A72" s="388"/>
      <c r="B72" s="688"/>
      <c r="C72" s="689"/>
      <c r="D72" s="389"/>
      <c r="E72" s="390"/>
      <c r="F72" s="391"/>
      <c r="G72" s="391"/>
      <c r="H72" s="391"/>
      <c r="I72" s="392" t="s">
        <v>45</v>
      </c>
      <c r="J72" s="393">
        <f>SUM(J58:J71)</f>
        <v>269967.20275257999</v>
      </c>
      <c r="K72" s="394"/>
      <c r="L72" s="320"/>
      <c r="O72" s="197"/>
    </row>
    <row r="73" spans="1:15" ht="23.1" customHeight="1" thickTop="1">
      <c r="A73" s="695" t="s">
        <v>0</v>
      </c>
      <c r="B73" s="695"/>
      <c r="C73" s="695"/>
      <c r="D73" s="695"/>
      <c r="E73" s="695"/>
      <c r="F73" s="695"/>
      <c r="G73" s="695"/>
      <c r="H73" s="695"/>
      <c r="I73" s="695"/>
      <c r="J73" s="695"/>
      <c r="K73" s="695"/>
      <c r="L73" s="311"/>
    </row>
    <row r="74" spans="1:15" ht="23.1" customHeight="1">
      <c r="A74" s="696" t="s">
        <v>1</v>
      </c>
      <c r="B74" s="696"/>
      <c r="C74" s="2" t="str">
        <f>C50</f>
        <v>งานก่อสร้างอาคาร</v>
      </c>
      <c r="D74" s="71"/>
      <c r="E74" s="152"/>
      <c r="F74" s="3"/>
      <c r="G74" s="3"/>
      <c r="H74" s="3"/>
      <c r="I74" s="3"/>
      <c r="J74" s="3"/>
      <c r="K74" s="2"/>
      <c r="L74" s="312"/>
    </row>
    <row r="75" spans="1:15" ht="23.1" customHeight="1">
      <c r="A75" s="697" t="s">
        <v>2</v>
      </c>
      <c r="B75" s="697"/>
      <c r="C75" s="2" t="str">
        <f>C51</f>
        <v>ก่อสร้างอาคารละหมาด</v>
      </c>
      <c r="D75" s="72"/>
      <c r="E75" s="153"/>
      <c r="F75" s="3"/>
      <c r="G75" s="3"/>
      <c r="H75" s="3"/>
      <c r="I75" s="3"/>
      <c r="J75" s="3"/>
      <c r="K75" s="2"/>
      <c r="L75" s="312"/>
    </row>
    <row r="76" spans="1:15" ht="23.1" customHeight="1">
      <c r="A76" s="697" t="s">
        <v>3</v>
      </c>
      <c r="B76" s="697"/>
      <c r="C76" s="2" t="str">
        <f>C52</f>
        <v>หมู่ที่ 10  ตำบลควนกาหลง  อำเภอควนกาหลง  จ.สตูล</v>
      </c>
      <c r="D76" s="72"/>
      <c r="E76" s="153"/>
      <c r="G76" s="5"/>
      <c r="H76" s="6" t="s">
        <v>4</v>
      </c>
      <c r="I76" s="5" t="s">
        <v>22</v>
      </c>
      <c r="J76" s="3"/>
      <c r="K76" s="2"/>
      <c r="L76" s="312"/>
    </row>
    <row r="77" spans="1:15" ht="23.1" customHeight="1">
      <c r="A77" s="690" t="s">
        <v>322</v>
      </c>
      <c r="B77" s="690"/>
      <c r="C77" s="2" t="str">
        <f>C53</f>
        <v>องค์การบริหารส่วนตำบลควนกาหลง</v>
      </c>
      <c r="D77" s="72"/>
      <c r="E77" s="9"/>
      <c r="F77" s="7"/>
      <c r="G77" s="7"/>
      <c r="H77" s="7"/>
      <c r="I77" s="7"/>
      <c r="J77" s="7"/>
      <c r="K77" s="8"/>
      <c r="L77" s="313"/>
    </row>
    <row r="78" spans="1:15" ht="23.1" customHeight="1">
      <c r="A78" s="416" t="str">
        <f>A54</f>
        <v>วันที่กำหนดราคากลาง</v>
      </c>
      <c r="B78" s="9"/>
      <c r="C78" s="10">
        <f>C54</f>
        <v>44327</v>
      </c>
      <c r="D78" s="73"/>
      <c r="E78" s="11"/>
      <c r="F78" s="12"/>
      <c r="G78" s="9"/>
      <c r="H78" s="11"/>
      <c r="I78" s="9"/>
      <c r="J78" s="11"/>
      <c r="K78" s="12"/>
      <c r="L78" s="314"/>
    </row>
    <row r="79" spans="1:15" ht="23.1" customHeight="1" thickBot="1">
      <c r="A79" s="700"/>
      <c r="B79" s="700"/>
      <c r="C79" s="13"/>
      <c r="D79" s="701"/>
      <c r="E79" s="701"/>
      <c r="F79" s="701"/>
      <c r="G79" s="85"/>
      <c r="H79" s="85"/>
      <c r="I79" s="702"/>
      <c r="J79" s="702"/>
      <c r="K79" s="14" t="s">
        <v>6</v>
      </c>
      <c r="L79" s="285"/>
    </row>
    <row r="80" spans="1:15" ht="23.1" customHeight="1" thickTop="1">
      <c r="A80" s="693" t="s">
        <v>7</v>
      </c>
      <c r="B80" s="703" t="s">
        <v>8</v>
      </c>
      <c r="C80" s="704"/>
      <c r="D80" s="691" t="s">
        <v>9</v>
      </c>
      <c r="E80" s="693" t="s">
        <v>10</v>
      </c>
      <c r="F80" s="698" t="s">
        <v>11</v>
      </c>
      <c r="G80" s="699"/>
      <c r="H80" s="698" t="s">
        <v>12</v>
      </c>
      <c r="I80" s="699"/>
      <c r="J80" s="15" t="s">
        <v>13</v>
      </c>
      <c r="K80" s="693" t="s">
        <v>14</v>
      </c>
      <c r="L80" s="315"/>
    </row>
    <row r="81" spans="1:15" ht="23.1" customHeight="1" thickBot="1">
      <c r="A81" s="694"/>
      <c r="B81" s="705"/>
      <c r="C81" s="706"/>
      <c r="D81" s="692"/>
      <c r="E81" s="694"/>
      <c r="F81" s="16" t="s">
        <v>15</v>
      </c>
      <c r="G81" s="16" t="s">
        <v>16</v>
      </c>
      <c r="H81" s="16" t="s">
        <v>15</v>
      </c>
      <c r="I81" s="16" t="s">
        <v>16</v>
      </c>
      <c r="J81" s="16" t="s">
        <v>17</v>
      </c>
      <c r="K81" s="694"/>
      <c r="L81" s="315"/>
    </row>
    <row r="82" spans="1:15" ht="23.1" customHeight="1" thickTop="1" thickBot="1">
      <c r="A82" s="388"/>
      <c r="B82" s="688"/>
      <c r="C82" s="689"/>
      <c r="D82" s="389"/>
      <c r="E82" s="390"/>
      <c r="F82" s="391"/>
      <c r="G82" s="391"/>
      <c r="H82" s="391"/>
      <c r="I82" s="392" t="s">
        <v>46</v>
      </c>
      <c r="J82" s="393">
        <f>J72</f>
        <v>269967.20275257999</v>
      </c>
      <c r="K82" s="394"/>
      <c r="L82" s="320"/>
    </row>
    <row r="83" spans="1:15" ht="23.1" customHeight="1" thickTop="1">
      <c r="A83" s="77"/>
      <c r="B83" s="96" t="s">
        <v>308</v>
      </c>
      <c r="C83" s="78"/>
      <c r="D83" s="82">
        <f t="shared" ref="D83:D95" si="31">L83*2</f>
        <v>12</v>
      </c>
      <c r="E83" s="80" t="s">
        <v>309</v>
      </c>
      <c r="F83" s="21">
        <f>'ปร.4 ห้องละหมาด'!F84</f>
        <v>160</v>
      </c>
      <c r="G83" s="21">
        <f t="shared" ref="G83" si="32">D83*F83</f>
        <v>1920</v>
      </c>
      <c r="H83" s="21">
        <v>0</v>
      </c>
      <c r="I83" s="21">
        <f t="shared" ref="I83" si="33">D83*H83</f>
        <v>0</v>
      </c>
      <c r="J83" s="21">
        <f t="shared" ref="J83" si="34">G83+I83</f>
        <v>1920</v>
      </c>
      <c r="K83" s="79"/>
      <c r="L83" s="288">
        <v>6</v>
      </c>
      <c r="M83" s="196">
        <v>6</v>
      </c>
      <c r="N83" s="255">
        <v>3</v>
      </c>
      <c r="O83" s="196"/>
    </row>
    <row r="84" spans="1:15" ht="23.1" customHeight="1">
      <c r="A84" s="173">
        <v>2.5</v>
      </c>
      <c r="B84" s="99" t="s">
        <v>282</v>
      </c>
      <c r="C84" s="78"/>
      <c r="D84" s="82"/>
      <c r="E84" s="80"/>
      <c r="F84" s="82"/>
      <c r="G84" s="82"/>
      <c r="H84" s="82"/>
      <c r="I84" s="82"/>
      <c r="J84" s="82"/>
      <c r="K84" s="81"/>
      <c r="L84" s="288"/>
    </row>
    <row r="85" spans="1:15" ht="23.1" customHeight="1">
      <c r="A85" s="77"/>
      <c r="B85" s="96" t="s">
        <v>283</v>
      </c>
      <c r="C85" s="78"/>
      <c r="D85" s="82">
        <f t="shared" si="31"/>
        <v>153.79999999999998</v>
      </c>
      <c r="E85" s="80" t="s">
        <v>19</v>
      </c>
      <c r="F85" s="21">
        <f>'ปร.4 ห้องละหมาด'!F86</f>
        <v>45.689</v>
      </c>
      <c r="G85" s="21">
        <f t="shared" ref="G85:G86" si="35">D85*F85</f>
        <v>7026.9681999999993</v>
      </c>
      <c r="H85" s="21">
        <v>34</v>
      </c>
      <c r="I85" s="21">
        <f t="shared" ref="I85:I86" si="36">D85*H85</f>
        <v>5229.2</v>
      </c>
      <c r="J85" s="21">
        <f t="shared" ref="J85:J86" si="37">G85+I85</f>
        <v>12256.1682</v>
      </c>
      <c r="K85" s="81"/>
      <c r="L85" s="288">
        <f>L66+L67</f>
        <v>76.899999999999991</v>
      </c>
      <c r="O85" s="196"/>
    </row>
    <row r="86" spans="1:15" ht="23.1" customHeight="1">
      <c r="A86" s="87"/>
      <c r="B86" s="19" t="s">
        <v>2060</v>
      </c>
      <c r="C86" s="90"/>
      <c r="D86" s="82">
        <f t="shared" si="31"/>
        <v>63.480000000000004</v>
      </c>
      <c r="E86" s="80" t="s">
        <v>19</v>
      </c>
      <c r="F86" s="21">
        <f>'ปร.4 ห้องละหมาด'!F87</f>
        <v>61.27617</v>
      </c>
      <c r="G86" s="21">
        <f t="shared" si="35"/>
        <v>3889.8112716000001</v>
      </c>
      <c r="H86" s="21">
        <v>38</v>
      </c>
      <c r="I86" s="21">
        <f t="shared" si="36"/>
        <v>2412.2400000000002</v>
      </c>
      <c r="J86" s="21">
        <f t="shared" si="37"/>
        <v>6302.0512716000003</v>
      </c>
      <c r="K86" s="82"/>
      <c r="L86" s="285">
        <f>N46</f>
        <v>31.740000000000002</v>
      </c>
      <c r="M86" s="196">
        <v>48</v>
      </c>
      <c r="N86" s="255">
        <v>24</v>
      </c>
    </row>
    <row r="87" spans="1:15" ht="23.1" customHeight="1">
      <c r="A87" s="95">
        <v>2.6</v>
      </c>
      <c r="B87" s="99" t="s">
        <v>2070</v>
      </c>
      <c r="C87" s="78"/>
      <c r="D87" s="82" t="s">
        <v>43</v>
      </c>
      <c r="E87" s="80"/>
      <c r="F87" s="21"/>
      <c r="G87" s="21"/>
      <c r="H87" s="21"/>
      <c r="I87" s="21"/>
      <c r="J87" s="21"/>
      <c r="K87" s="81"/>
      <c r="L87" s="288"/>
    </row>
    <row r="88" spans="1:15" ht="23.1" customHeight="1">
      <c r="A88" s="171"/>
      <c r="B88" s="96" t="s">
        <v>2101</v>
      </c>
      <c r="C88" s="78"/>
      <c r="D88" s="82">
        <f t="shared" si="31"/>
        <v>6</v>
      </c>
      <c r="E88" s="80" t="s">
        <v>20</v>
      </c>
      <c r="F88" s="21">
        <f>ใบเสนอราคา!I60</f>
        <v>1780</v>
      </c>
      <c r="G88" s="21">
        <f t="shared" ref="G88:G91" si="38">D88*F88</f>
        <v>10680</v>
      </c>
      <c r="H88" s="21">
        <v>150</v>
      </c>
      <c r="I88" s="21">
        <f t="shared" ref="I88:I89" si="39">D88*H88</f>
        <v>900</v>
      </c>
      <c r="J88" s="21">
        <f t="shared" ref="J88:J89" si="40">G88+I88</f>
        <v>11580</v>
      </c>
      <c r="K88" s="81"/>
      <c r="L88" s="288">
        <v>3</v>
      </c>
      <c r="M88" s="196">
        <v>6</v>
      </c>
      <c r="N88" s="255">
        <v>3</v>
      </c>
    </row>
    <row r="89" spans="1:15" ht="23.1" customHeight="1">
      <c r="A89" s="193"/>
      <c r="B89" s="96" t="s">
        <v>2102</v>
      </c>
      <c r="C89" s="70"/>
      <c r="D89" s="82">
        <f t="shared" si="31"/>
        <v>6</v>
      </c>
      <c r="E89" s="80" t="s">
        <v>20</v>
      </c>
      <c r="F89" s="21">
        <f>ใบเสนอราคา!I61</f>
        <v>750</v>
      </c>
      <c r="G89" s="21">
        <f t="shared" si="38"/>
        <v>4500</v>
      </c>
      <c r="H89" s="21">
        <v>150</v>
      </c>
      <c r="I89" s="21">
        <f t="shared" si="39"/>
        <v>900</v>
      </c>
      <c r="J89" s="21">
        <f t="shared" si="40"/>
        <v>5400</v>
      </c>
      <c r="K89" s="69"/>
      <c r="L89" s="316">
        <v>3</v>
      </c>
      <c r="M89" s="196">
        <v>6</v>
      </c>
      <c r="N89" s="255">
        <v>3</v>
      </c>
    </row>
    <row r="90" spans="1:15" ht="23.1" customHeight="1">
      <c r="A90" s="250">
        <v>2.7</v>
      </c>
      <c r="B90" s="194" t="s">
        <v>281</v>
      </c>
      <c r="C90" s="70"/>
      <c r="D90" s="82"/>
      <c r="E90" s="69"/>
      <c r="F90" s="21"/>
      <c r="G90" s="21"/>
      <c r="H90" s="21"/>
      <c r="I90" s="21"/>
      <c r="J90" s="21"/>
      <c r="K90" s="69"/>
      <c r="L90" s="316"/>
    </row>
    <row r="91" spans="1:15" ht="23.1" customHeight="1">
      <c r="A91" s="87"/>
      <c r="B91" s="96" t="s">
        <v>2097</v>
      </c>
      <c r="C91" s="23"/>
      <c r="D91" s="82">
        <f t="shared" si="31"/>
        <v>12</v>
      </c>
      <c r="E91" s="69" t="s">
        <v>19</v>
      </c>
      <c r="F91" s="21">
        <f>'ปร.4 ห้องละหมาด'!F94</f>
        <v>265.92500000000001</v>
      </c>
      <c r="G91" s="21">
        <f t="shared" si="38"/>
        <v>3191.1000000000004</v>
      </c>
      <c r="H91" s="21">
        <v>75</v>
      </c>
      <c r="I91" s="21">
        <f t="shared" ref="I91" si="41">D91*H91</f>
        <v>900</v>
      </c>
      <c r="J91" s="21">
        <f t="shared" ref="J91" si="42">G91+I91</f>
        <v>4091.1000000000004</v>
      </c>
      <c r="K91" s="82"/>
      <c r="L91" s="285">
        <v>6</v>
      </c>
      <c r="M91" s="196">
        <v>20</v>
      </c>
      <c r="N91" s="255">
        <v>10</v>
      </c>
    </row>
    <row r="92" spans="1:15" ht="23.1" customHeight="1">
      <c r="A92" s="193">
        <v>3</v>
      </c>
      <c r="B92" s="151" t="s">
        <v>48</v>
      </c>
      <c r="C92" s="70"/>
      <c r="D92" s="82"/>
      <c r="E92" s="69"/>
      <c r="F92" s="21"/>
      <c r="G92" s="21"/>
      <c r="H92" s="21"/>
      <c r="I92" s="21"/>
      <c r="J92" s="21"/>
      <c r="K92" s="69"/>
      <c r="L92" s="316"/>
    </row>
    <row r="93" spans="1:15" ht="23.1" customHeight="1">
      <c r="A93" s="69"/>
      <c r="B93" s="350" t="s">
        <v>2265</v>
      </c>
      <c r="C93" s="70"/>
      <c r="D93" s="82">
        <f t="shared" si="31"/>
        <v>6</v>
      </c>
      <c r="E93" s="69" t="s">
        <v>20</v>
      </c>
      <c r="F93" s="21">
        <f>ใบเสนอราคา!I62</f>
        <v>390</v>
      </c>
      <c r="G93" s="21">
        <f t="shared" ref="G93" si="43">D93*F93</f>
        <v>2340</v>
      </c>
      <c r="H93" s="21">
        <v>158</v>
      </c>
      <c r="I93" s="21">
        <f t="shared" ref="I93" si="44">D93*H93</f>
        <v>948</v>
      </c>
      <c r="J93" s="21">
        <f t="shared" ref="J93" si="45">G93+I93</f>
        <v>3288</v>
      </c>
      <c r="K93" s="69"/>
      <c r="L93" s="316">
        <v>3</v>
      </c>
      <c r="M93" s="196">
        <v>6</v>
      </c>
      <c r="N93" s="255">
        <v>3</v>
      </c>
    </row>
    <row r="94" spans="1:15" ht="23.1" customHeight="1">
      <c r="A94" s="69"/>
      <c r="B94" s="350" t="s">
        <v>2266</v>
      </c>
      <c r="C94" s="70"/>
      <c r="D94" s="82">
        <f t="shared" si="31"/>
        <v>4</v>
      </c>
      <c r="E94" s="69" t="s">
        <v>20</v>
      </c>
      <c r="F94" s="21">
        <f>ใบเสนอราคา!I63</f>
        <v>640</v>
      </c>
      <c r="G94" s="21">
        <f t="shared" ref="G94:G95" si="46">D94*F94</f>
        <v>2560</v>
      </c>
      <c r="H94" s="21">
        <v>158</v>
      </c>
      <c r="I94" s="21">
        <f t="shared" ref="I94:I95" si="47">D94*H94</f>
        <v>632</v>
      </c>
      <c r="J94" s="21">
        <f t="shared" ref="J94:J95" si="48">G94+I94</f>
        <v>3192</v>
      </c>
      <c r="K94" s="69"/>
      <c r="L94" s="316">
        <v>2</v>
      </c>
      <c r="M94" s="196">
        <v>6</v>
      </c>
      <c r="N94" s="255">
        <v>3</v>
      </c>
    </row>
    <row r="95" spans="1:15" ht="23.1" customHeight="1">
      <c r="A95" s="87"/>
      <c r="B95" s="19" t="s">
        <v>285</v>
      </c>
      <c r="C95" s="23"/>
      <c r="D95" s="82">
        <f t="shared" si="31"/>
        <v>10</v>
      </c>
      <c r="E95" s="69" t="s">
        <v>20</v>
      </c>
      <c r="F95" s="21">
        <f>'ปร.4 ห้องละหมาด'!F111</f>
        <v>70</v>
      </c>
      <c r="G95" s="21">
        <f t="shared" si="46"/>
        <v>700</v>
      </c>
      <c r="H95" s="21">
        <v>80</v>
      </c>
      <c r="I95" s="21">
        <f t="shared" si="47"/>
        <v>800</v>
      </c>
      <c r="J95" s="21">
        <f t="shared" si="48"/>
        <v>1500</v>
      </c>
      <c r="K95" s="82"/>
      <c r="L95" s="285">
        <v>5</v>
      </c>
      <c r="M95" s="196">
        <v>12</v>
      </c>
      <c r="N95" s="255">
        <v>6</v>
      </c>
    </row>
    <row r="96" spans="1:15" ht="23.1" customHeight="1" thickBot="1">
      <c r="A96" s="388"/>
      <c r="B96" s="688"/>
      <c r="C96" s="689"/>
      <c r="D96" s="389"/>
      <c r="E96" s="390"/>
      <c r="F96" s="391"/>
      <c r="G96" s="391"/>
      <c r="H96" s="391"/>
      <c r="I96" s="392" t="s">
        <v>45</v>
      </c>
      <c r="J96" s="393">
        <f>SUM(J82:J95)</f>
        <v>319496.52222417999</v>
      </c>
      <c r="K96" s="394"/>
      <c r="L96" s="320"/>
      <c r="O96" s="197"/>
    </row>
    <row r="97" spans="1:15" ht="23.1" customHeight="1" thickTop="1">
      <c r="A97" s="695" t="s">
        <v>0</v>
      </c>
      <c r="B97" s="695"/>
      <c r="C97" s="695"/>
      <c r="D97" s="695"/>
      <c r="E97" s="695"/>
      <c r="F97" s="695"/>
      <c r="G97" s="695"/>
      <c r="H97" s="695"/>
      <c r="I97" s="695"/>
      <c r="J97" s="695"/>
      <c r="K97" s="695"/>
      <c r="L97" s="311"/>
    </row>
    <row r="98" spans="1:15" ht="23.1" customHeight="1">
      <c r="A98" s="696" t="s">
        <v>1</v>
      </c>
      <c r="B98" s="696"/>
      <c r="C98" s="2" t="str">
        <f>C50</f>
        <v>งานก่อสร้างอาคาร</v>
      </c>
      <c r="D98" s="71"/>
      <c r="E98" s="152"/>
      <c r="F98" s="3"/>
      <c r="G98" s="3"/>
      <c r="H98" s="3"/>
      <c r="I98" s="3"/>
      <c r="J98" s="3"/>
      <c r="K98" s="2"/>
      <c r="L98" s="312"/>
    </row>
    <row r="99" spans="1:15" ht="23.1" customHeight="1">
      <c r="A99" s="697" t="s">
        <v>2</v>
      </c>
      <c r="B99" s="697"/>
      <c r="C99" s="2" t="str">
        <f>C51</f>
        <v>ก่อสร้างอาคารละหมาด</v>
      </c>
      <c r="D99" s="72"/>
      <c r="E99" s="153"/>
      <c r="F99" s="3"/>
      <c r="G99" s="3"/>
      <c r="H99" s="3"/>
      <c r="I99" s="3"/>
      <c r="J99" s="3"/>
      <c r="K99" s="2"/>
      <c r="L99" s="312"/>
    </row>
    <row r="100" spans="1:15" ht="23.1" customHeight="1">
      <c r="A100" s="697" t="s">
        <v>3</v>
      </c>
      <c r="B100" s="697"/>
      <c r="C100" s="2" t="str">
        <f>C52</f>
        <v>หมู่ที่ 10  ตำบลควนกาหลง  อำเภอควนกาหลง  จ.สตูล</v>
      </c>
      <c r="D100" s="72"/>
      <c r="E100" s="153"/>
      <c r="G100" s="5"/>
      <c r="H100" s="6" t="s">
        <v>4</v>
      </c>
      <c r="I100" s="5" t="s">
        <v>22</v>
      </c>
      <c r="J100" s="3"/>
      <c r="K100" s="2"/>
      <c r="L100" s="312"/>
    </row>
    <row r="101" spans="1:15" ht="23.1" customHeight="1">
      <c r="A101" s="690" t="s">
        <v>322</v>
      </c>
      <c r="B101" s="690"/>
      <c r="C101" s="2" t="str">
        <f>C53</f>
        <v>องค์การบริหารส่วนตำบลควนกาหลง</v>
      </c>
      <c r="D101" s="72"/>
      <c r="E101" s="9"/>
      <c r="F101" s="7"/>
      <c r="G101" s="7"/>
      <c r="H101" s="7"/>
      <c r="I101" s="7"/>
      <c r="J101" s="7"/>
      <c r="K101" s="8"/>
      <c r="L101" s="313"/>
    </row>
    <row r="102" spans="1:15" ht="23.1" customHeight="1">
      <c r="A102" s="416" t="str">
        <f>A78</f>
        <v>วันที่กำหนดราคากลาง</v>
      </c>
      <c r="B102" s="9"/>
      <c r="C102" s="10">
        <f>C54</f>
        <v>44327</v>
      </c>
      <c r="D102" s="73"/>
      <c r="E102" s="11"/>
      <c r="F102" s="12"/>
      <c r="G102" s="9"/>
      <c r="H102" s="11"/>
      <c r="I102" s="9"/>
      <c r="J102" s="11"/>
      <c r="K102" s="12"/>
      <c r="L102" s="314"/>
    </row>
    <row r="103" spans="1:15" ht="23.1" customHeight="1" thickBot="1">
      <c r="A103" s="700"/>
      <c r="B103" s="700"/>
      <c r="C103" s="13"/>
      <c r="D103" s="701"/>
      <c r="E103" s="701"/>
      <c r="F103" s="701"/>
      <c r="G103" s="85"/>
      <c r="H103" s="85"/>
      <c r="I103" s="702"/>
      <c r="J103" s="702"/>
      <c r="K103" s="14" t="s">
        <v>6</v>
      </c>
      <c r="L103" s="285"/>
    </row>
    <row r="104" spans="1:15" ht="23.1" customHeight="1" thickTop="1">
      <c r="A104" s="693" t="s">
        <v>7</v>
      </c>
      <c r="B104" s="703" t="s">
        <v>8</v>
      </c>
      <c r="C104" s="704"/>
      <c r="D104" s="691" t="s">
        <v>9</v>
      </c>
      <c r="E104" s="693" t="s">
        <v>10</v>
      </c>
      <c r="F104" s="698" t="s">
        <v>11</v>
      </c>
      <c r="G104" s="699"/>
      <c r="H104" s="698" t="s">
        <v>12</v>
      </c>
      <c r="I104" s="699"/>
      <c r="J104" s="15" t="s">
        <v>13</v>
      </c>
      <c r="K104" s="693" t="s">
        <v>14</v>
      </c>
      <c r="L104" s="315"/>
    </row>
    <row r="105" spans="1:15" ht="23.1" customHeight="1" thickBot="1">
      <c r="A105" s="694"/>
      <c r="B105" s="705"/>
      <c r="C105" s="706"/>
      <c r="D105" s="692"/>
      <c r="E105" s="694"/>
      <c r="F105" s="16" t="s">
        <v>15</v>
      </c>
      <c r="G105" s="16" t="s">
        <v>16</v>
      </c>
      <c r="H105" s="16" t="s">
        <v>15</v>
      </c>
      <c r="I105" s="16" t="s">
        <v>16</v>
      </c>
      <c r="J105" s="16" t="s">
        <v>17</v>
      </c>
      <c r="K105" s="694"/>
      <c r="L105" s="315"/>
    </row>
    <row r="106" spans="1:15" ht="23.1" customHeight="1" thickTop="1" thickBot="1">
      <c r="A106" s="388"/>
      <c r="B106" s="688"/>
      <c r="C106" s="689"/>
      <c r="D106" s="389"/>
      <c r="E106" s="390"/>
      <c r="F106" s="391"/>
      <c r="G106" s="391"/>
      <c r="H106" s="391"/>
      <c r="I106" s="392" t="s">
        <v>46</v>
      </c>
      <c r="J106" s="393">
        <f>J96</f>
        <v>319496.52222417999</v>
      </c>
      <c r="K106" s="394"/>
      <c r="L106" s="320"/>
    </row>
    <row r="107" spans="1:15" ht="23.1" customHeight="1" thickTop="1">
      <c r="A107" s="77"/>
      <c r="B107" s="96" t="s">
        <v>286</v>
      </c>
      <c r="C107" s="78"/>
      <c r="D107" s="82">
        <f t="shared" ref="D107:D119" si="49">L107*2</f>
        <v>10</v>
      </c>
      <c r="E107" s="69" t="s">
        <v>47</v>
      </c>
      <c r="F107" s="21">
        <f>'ปร.4 ห้องละหมาด'!F114</f>
        <v>30</v>
      </c>
      <c r="G107" s="21">
        <f t="shared" ref="G107" si="50">D107*F107</f>
        <v>300</v>
      </c>
      <c r="H107" s="21">
        <v>0</v>
      </c>
      <c r="I107" s="21">
        <f t="shared" ref="I107" si="51">D107*H107</f>
        <v>0</v>
      </c>
      <c r="J107" s="21">
        <f t="shared" ref="J107" si="52">G107+I107</f>
        <v>300</v>
      </c>
      <c r="K107" s="81"/>
      <c r="L107" s="288">
        <v>5</v>
      </c>
      <c r="M107" s="196">
        <v>8</v>
      </c>
      <c r="N107" s="255">
        <v>4</v>
      </c>
      <c r="O107" s="196"/>
    </row>
    <row r="108" spans="1:15" s="242" customFormat="1" ht="23.1" customHeight="1">
      <c r="A108" s="172"/>
      <c r="B108" s="96" t="s">
        <v>287</v>
      </c>
      <c r="C108" s="240"/>
      <c r="D108" s="82">
        <f t="shared" si="49"/>
        <v>100</v>
      </c>
      <c r="E108" s="241" t="s">
        <v>44</v>
      </c>
      <c r="F108" s="21">
        <f>'ปร.4 ห้องละหมาด'!F115</f>
        <v>8</v>
      </c>
      <c r="G108" s="21">
        <f t="shared" ref="G108" si="53">D108*F108</f>
        <v>800</v>
      </c>
      <c r="H108" s="21">
        <v>5</v>
      </c>
      <c r="I108" s="21">
        <f t="shared" ref="I108" si="54">D108*H108</f>
        <v>500</v>
      </c>
      <c r="J108" s="21">
        <f t="shared" ref="J108" si="55">G108+I108</f>
        <v>1300</v>
      </c>
      <c r="K108" s="241"/>
      <c r="L108" s="321">
        <v>50</v>
      </c>
      <c r="M108" s="196">
        <v>50</v>
      </c>
      <c r="N108" s="255">
        <v>30</v>
      </c>
      <c r="O108" s="195"/>
    </row>
    <row r="109" spans="1:15" ht="23.1" customHeight="1">
      <c r="A109" s="193">
        <v>4</v>
      </c>
      <c r="B109" s="151" t="s">
        <v>2092</v>
      </c>
      <c r="C109" s="70"/>
      <c r="D109" s="82"/>
      <c r="E109" s="69"/>
      <c r="F109" s="21"/>
      <c r="G109" s="21"/>
      <c r="H109" s="21"/>
      <c r="I109" s="21"/>
      <c r="J109" s="21"/>
      <c r="K109" s="69"/>
      <c r="L109" s="316"/>
    </row>
    <row r="110" spans="1:15" ht="23.1" customHeight="1">
      <c r="A110" s="69"/>
      <c r="B110" s="200" t="s">
        <v>2085</v>
      </c>
      <c r="C110" s="70"/>
      <c r="D110" s="82">
        <f t="shared" si="49"/>
        <v>4</v>
      </c>
      <c r="E110" s="69" t="s">
        <v>20</v>
      </c>
      <c r="F110" s="21">
        <f>ใบเสนอราคา!I64</f>
        <v>3200</v>
      </c>
      <c r="G110" s="21">
        <f t="shared" ref="G110:G119" si="56">D110*F110</f>
        <v>12800</v>
      </c>
      <c r="H110" s="21">
        <v>0</v>
      </c>
      <c r="I110" s="21">
        <f t="shared" ref="I110" si="57">D110*H110</f>
        <v>0</v>
      </c>
      <c r="J110" s="21">
        <f t="shared" ref="J110" si="58">G110+I110</f>
        <v>12800</v>
      </c>
      <c r="K110" s="69"/>
      <c r="L110" s="316">
        <v>2</v>
      </c>
      <c r="M110" s="196">
        <v>4</v>
      </c>
      <c r="N110" s="255">
        <v>2</v>
      </c>
    </row>
    <row r="111" spans="1:15" ht="23.1" customHeight="1">
      <c r="A111" s="87"/>
      <c r="B111" s="19" t="s">
        <v>2086</v>
      </c>
      <c r="C111" s="23"/>
      <c r="D111" s="82">
        <f t="shared" si="49"/>
        <v>2</v>
      </c>
      <c r="E111" s="69" t="s">
        <v>20</v>
      </c>
      <c r="F111" s="21">
        <f>ใบเสนอราคา!I65</f>
        <v>239</v>
      </c>
      <c r="G111" s="21">
        <f t="shared" si="56"/>
        <v>478</v>
      </c>
      <c r="H111" s="21">
        <v>0</v>
      </c>
      <c r="I111" s="21">
        <f t="shared" ref="I111:I119" si="59">D111*H111</f>
        <v>0</v>
      </c>
      <c r="J111" s="21">
        <f t="shared" ref="J111:J119" si="60">G111+I111</f>
        <v>478</v>
      </c>
      <c r="K111" s="82"/>
      <c r="L111" s="285">
        <v>1</v>
      </c>
      <c r="M111" s="196">
        <v>4</v>
      </c>
      <c r="N111" s="255">
        <v>2</v>
      </c>
    </row>
    <row r="112" spans="1:15" ht="23.1" customHeight="1">
      <c r="A112" s="77"/>
      <c r="B112" s="96" t="s">
        <v>2087</v>
      </c>
      <c r="C112" s="78"/>
      <c r="D112" s="82">
        <f t="shared" si="49"/>
        <v>8</v>
      </c>
      <c r="E112" s="69" t="s">
        <v>20</v>
      </c>
      <c r="F112" s="21">
        <f>ใบเสนอราคา!I66</f>
        <v>148</v>
      </c>
      <c r="G112" s="21">
        <f t="shared" si="56"/>
        <v>1184</v>
      </c>
      <c r="H112" s="21">
        <v>0</v>
      </c>
      <c r="I112" s="21">
        <f t="shared" si="59"/>
        <v>0</v>
      </c>
      <c r="J112" s="21">
        <f t="shared" si="60"/>
        <v>1184</v>
      </c>
      <c r="K112" s="81"/>
      <c r="L112" s="288">
        <v>4</v>
      </c>
      <c r="M112" s="196">
        <v>8</v>
      </c>
      <c r="N112" s="255">
        <v>4</v>
      </c>
      <c r="O112" s="196"/>
    </row>
    <row r="113" spans="1:15" ht="23.1" customHeight="1">
      <c r="A113" s="77"/>
      <c r="B113" s="96" t="s">
        <v>2088</v>
      </c>
      <c r="C113" s="78"/>
      <c r="D113" s="82">
        <f t="shared" si="49"/>
        <v>2</v>
      </c>
      <c r="E113" s="69" t="s">
        <v>20</v>
      </c>
      <c r="F113" s="21">
        <f>ใบเสนอราคา!I67</f>
        <v>250</v>
      </c>
      <c r="G113" s="21">
        <f t="shared" si="56"/>
        <v>500</v>
      </c>
      <c r="H113" s="21">
        <v>0</v>
      </c>
      <c r="I113" s="21">
        <f t="shared" si="59"/>
        <v>0</v>
      </c>
      <c r="J113" s="21">
        <f t="shared" si="60"/>
        <v>500</v>
      </c>
      <c r="K113" s="81"/>
      <c r="L113" s="288">
        <v>1</v>
      </c>
      <c r="M113" s="196">
        <v>2</v>
      </c>
      <c r="N113" s="255">
        <v>1</v>
      </c>
      <c r="O113" s="196"/>
    </row>
    <row r="114" spans="1:15" ht="23.1" customHeight="1">
      <c r="A114" s="77"/>
      <c r="B114" s="96" t="s">
        <v>2089</v>
      </c>
      <c r="C114" s="78"/>
      <c r="D114" s="82">
        <f t="shared" si="49"/>
        <v>2</v>
      </c>
      <c r="E114" s="69" t="s">
        <v>20</v>
      </c>
      <c r="F114" s="21">
        <f>ใบเสนอราคา!I68</f>
        <v>465</v>
      </c>
      <c r="G114" s="21">
        <f t="shared" si="56"/>
        <v>930</v>
      </c>
      <c r="H114" s="21">
        <v>0</v>
      </c>
      <c r="I114" s="21">
        <f t="shared" si="59"/>
        <v>0</v>
      </c>
      <c r="J114" s="21">
        <f t="shared" si="60"/>
        <v>930</v>
      </c>
      <c r="K114" s="81"/>
      <c r="L114" s="288">
        <v>1</v>
      </c>
      <c r="M114" s="196">
        <v>2</v>
      </c>
      <c r="N114" s="255">
        <v>1</v>
      </c>
      <c r="O114" s="196"/>
    </row>
    <row r="115" spans="1:15" ht="23.1" customHeight="1">
      <c r="A115" s="77"/>
      <c r="B115" s="96" t="s">
        <v>2090</v>
      </c>
      <c r="C115" s="78"/>
      <c r="D115" s="82">
        <f t="shared" si="49"/>
        <v>2</v>
      </c>
      <c r="E115" s="69" t="s">
        <v>20</v>
      </c>
      <c r="F115" s="21">
        <f>ใบเสนอราคา!I69</f>
        <v>215</v>
      </c>
      <c r="G115" s="21">
        <f t="shared" si="56"/>
        <v>430</v>
      </c>
      <c r="H115" s="21">
        <v>0</v>
      </c>
      <c r="I115" s="21">
        <f t="shared" si="59"/>
        <v>0</v>
      </c>
      <c r="J115" s="21">
        <f t="shared" si="60"/>
        <v>430</v>
      </c>
      <c r="K115" s="81"/>
      <c r="L115" s="288">
        <v>1</v>
      </c>
      <c r="M115" s="196">
        <v>2</v>
      </c>
      <c r="N115" s="255">
        <v>1</v>
      </c>
      <c r="O115" s="196"/>
    </row>
    <row r="116" spans="1:15" ht="23.1" customHeight="1">
      <c r="A116" s="77"/>
      <c r="B116" s="96" t="s">
        <v>2091</v>
      </c>
      <c r="C116" s="78"/>
      <c r="D116" s="82">
        <f t="shared" si="49"/>
        <v>14</v>
      </c>
      <c r="E116" s="69" t="s">
        <v>20</v>
      </c>
      <c r="F116" s="21">
        <f>'ราคาวัสดุพานิชย์ '!D157</f>
        <v>108.41</v>
      </c>
      <c r="G116" s="21">
        <f t="shared" si="56"/>
        <v>1517.74</v>
      </c>
      <c r="H116" s="21">
        <v>0</v>
      </c>
      <c r="I116" s="21">
        <f t="shared" si="59"/>
        <v>0</v>
      </c>
      <c r="J116" s="21">
        <f t="shared" si="60"/>
        <v>1517.74</v>
      </c>
      <c r="K116" s="81"/>
      <c r="L116" s="288">
        <v>7</v>
      </c>
      <c r="M116" s="196">
        <v>14</v>
      </c>
      <c r="N116" s="255">
        <v>7</v>
      </c>
      <c r="O116" s="196"/>
    </row>
    <row r="117" spans="1:15" ht="23.1" customHeight="1">
      <c r="A117" s="77"/>
      <c r="B117" s="96" t="s">
        <v>2093</v>
      </c>
      <c r="C117" s="78"/>
      <c r="D117" s="82">
        <f t="shared" si="49"/>
        <v>8</v>
      </c>
      <c r="E117" s="69" t="s">
        <v>47</v>
      </c>
      <c r="F117" s="21">
        <f>'ราคาวัสดุพานิชย์ '!D41</f>
        <v>50.47</v>
      </c>
      <c r="G117" s="21">
        <f t="shared" si="56"/>
        <v>403.76</v>
      </c>
      <c r="H117" s="21">
        <v>0</v>
      </c>
      <c r="I117" s="21">
        <f t="shared" si="59"/>
        <v>0</v>
      </c>
      <c r="J117" s="21">
        <f t="shared" si="60"/>
        <v>403.76</v>
      </c>
      <c r="K117" s="81"/>
      <c r="L117" s="288">
        <v>4</v>
      </c>
      <c r="M117" s="196">
        <v>10</v>
      </c>
      <c r="N117" s="255">
        <v>5</v>
      </c>
      <c r="O117" s="196"/>
    </row>
    <row r="118" spans="1:15" ht="23.1" customHeight="1">
      <c r="A118" s="77"/>
      <c r="B118" s="96" t="s">
        <v>2094</v>
      </c>
      <c r="C118" s="78"/>
      <c r="D118" s="82">
        <f t="shared" si="49"/>
        <v>2</v>
      </c>
      <c r="E118" s="69" t="s">
        <v>47</v>
      </c>
      <c r="F118" s="21">
        <f>'ราคาวัสดุพานิชย์ '!D42</f>
        <v>62.62</v>
      </c>
      <c r="G118" s="21">
        <f t="shared" si="56"/>
        <v>125.24</v>
      </c>
      <c r="H118" s="21">
        <v>0</v>
      </c>
      <c r="I118" s="21">
        <f t="shared" si="59"/>
        <v>0</v>
      </c>
      <c r="J118" s="21">
        <f t="shared" si="60"/>
        <v>125.24</v>
      </c>
      <c r="K118" s="81"/>
      <c r="L118" s="288">
        <v>1</v>
      </c>
      <c r="M118" s="196">
        <v>2</v>
      </c>
      <c r="N118" s="255">
        <v>1</v>
      </c>
      <c r="O118" s="196"/>
    </row>
    <row r="119" spans="1:15" ht="23.1" customHeight="1">
      <c r="A119" s="77"/>
      <c r="B119" s="96" t="s">
        <v>2095</v>
      </c>
      <c r="C119" s="78"/>
      <c r="D119" s="82">
        <f t="shared" si="49"/>
        <v>4</v>
      </c>
      <c r="E119" s="69" t="s">
        <v>47</v>
      </c>
      <c r="F119" s="21">
        <f>'ราคาวัสดุพานิชย์ '!D45</f>
        <v>161.68</v>
      </c>
      <c r="G119" s="21">
        <f t="shared" si="56"/>
        <v>646.72</v>
      </c>
      <c r="H119" s="21">
        <v>0</v>
      </c>
      <c r="I119" s="21">
        <f t="shared" si="59"/>
        <v>0</v>
      </c>
      <c r="J119" s="21">
        <f t="shared" si="60"/>
        <v>646.72</v>
      </c>
      <c r="K119" s="81"/>
      <c r="L119" s="288">
        <v>2</v>
      </c>
      <c r="M119" s="196">
        <v>4</v>
      </c>
      <c r="N119" s="255">
        <v>2</v>
      </c>
      <c r="O119" s="196"/>
    </row>
    <row r="120" spans="1:15" ht="23.1" customHeight="1" thickBot="1">
      <c r="A120" s="388"/>
      <c r="B120" s="688"/>
      <c r="C120" s="689"/>
      <c r="D120" s="389"/>
      <c r="E120" s="390"/>
      <c r="F120" s="391"/>
      <c r="G120" s="391"/>
      <c r="H120" s="391"/>
      <c r="I120" s="392" t="s">
        <v>45</v>
      </c>
      <c r="J120" s="393">
        <f>SUM(J106:J119)</f>
        <v>340111.98222417996</v>
      </c>
      <c r="K120" s="394"/>
      <c r="L120" s="320"/>
      <c r="O120" s="197"/>
    </row>
    <row r="121" spans="1:15" ht="23.1" customHeight="1" thickTop="1">
      <c r="A121" s="695" t="s">
        <v>0</v>
      </c>
      <c r="B121" s="695"/>
      <c r="C121" s="695"/>
      <c r="D121" s="695"/>
      <c r="E121" s="695"/>
      <c r="F121" s="695"/>
      <c r="G121" s="695"/>
      <c r="H121" s="695"/>
      <c r="I121" s="695"/>
      <c r="J121" s="695"/>
      <c r="K121" s="695"/>
      <c r="L121" s="311"/>
    </row>
    <row r="122" spans="1:15" ht="23.1" customHeight="1">
      <c r="A122" s="696" t="s">
        <v>1</v>
      </c>
      <c r="B122" s="696"/>
      <c r="C122" s="2" t="str">
        <f>C74</f>
        <v>งานก่อสร้างอาคาร</v>
      </c>
      <c r="D122" s="71"/>
      <c r="E122" s="152"/>
      <c r="F122" s="3"/>
      <c r="G122" s="3"/>
      <c r="H122" s="3"/>
      <c r="I122" s="3"/>
      <c r="J122" s="3"/>
      <c r="K122" s="2"/>
      <c r="L122" s="312"/>
    </row>
    <row r="123" spans="1:15" ht="23.1" customHeight="1">
      <c r="A123" s="697" t="s">
        <v>2</v>
      </c>
      <c r="B123" s="697"/>
      <c r="C123" s="2" t="str">
        <f>C75</f>
        <v>ก่อสร้างอาคารละหมาด</v>
      </c>
      <c r="D123" s="72"/>
      <c r="E123" s="153"/>
      <c r="F123" s="3"/>
      <c r="G123" s="3"/>
      <c r="H123" s="3"/>
      <c r="I123" s="3"/>
      <c r="J123" s="3"/>
      <c r="K123" s="2"/>
      <c r="L123" s="312"/>
    </row>
    <row r="124" spans="1:15" ht="23.1" customHeight="1">
      <c r="A124" s="697" t="s">
        <v>3</v>
      </c>
      <c r="B124" s="697"/>
      <c r="C124" s="2" t="str">
        <f>C76</f>
        <v>หมู่ที่ 10  ตำบลควนกาหลง  อำเภอควนกาหลง  จ.สตูล</v>
      </c>
      <c r="D124" s="72"/>
      <c r="E124" s="153"/>
      <c r="G124" s="5"/>
      <c r="H124" s="6" t="s">
        <v>4</v>
      </c>
      <c r="I124" s="5" t="s">
        <v>22</v>
      </c>
      <c r="J124" s="3"/>
      <c r="K124" s="2"/>
      <c r="L124" s="312"/>
    </row>
    <row r="125" spans="1:15" ht="23.1" customHeight="1">
      <c r="A125" s="690" t="s">
        <v>322</v>
      </c>
      <c r="B125" s="690"/>
      <c r="C125" s="2" t="str">
        <f>C77</f>
        <v>องค์การบริหารส่วนตำบลควนกาหลง</v>
      </c>
      <c r="D125" s="72"/>
      <c r="E125" s="9"/>
      <c r="F125" s="7"/>
      <c r="G125" s="7"/>
      <c r="H125" s="7"/>
      <c r="I125" s="7"/>
      <c r="J125" s="7"/>
      <c r="K125" s="8"/>
      <c r="L125" s="313"/>
    </row>
    <row r="126" spans="1:15" ht="23.1" customHeight="1">
      <c r="A126" s="416" t="str">
        <f>A102</f>
        <v>วันที่กำหนดราคากลาง</v>
      </c>
      <c r="B126" s="9"/>
      <c r="C126" s="10">
        <f>C78</f>
        <v>44327</v>
      </c>
      <c r="D126" s="73"/>
      <c r="E126" s="11"/>
      <c r="F126" s="12"/>
      <c r="G126" s="9"/>
      <c r="H126" s="11"/>
      <c r="I126" s="9"/>
      <c r="J126" s="11"/>
      <c r="K126" s="12"/>
      <c r="L126" s="314"/>
    </row>
    <row r="127" spans="1:15" ht="23.1" customHeight="1" thickBot="1">
      <c r="A127" s="700"/>
      <c r="B127" s="700"/>
      <c r="C127" s="13"/>
      <c r="D127" s="701"/>
      <c r="E127" s="701"/>
      <c r="F127" s="701"/>
      <c r="G127" s="85"/>
      <c r="H127" s="85"/>
      <c r="I127" s="702"/>
      <c r="J127" s="702"/>
      <c r="K127" s="14" t="s">
        <v>6</v>
      </c>
      <c r="L127" s="285"/>
    </row>
    <row r="128" spans="1:15" ht="23.1" customHeight="1" thickTop="1">
      <c r="A128" s="693" t="s">
        <v>7</v>
      </c>
      <c r="B128" s="703" t="s">
        <v>8</v>
      </c>
      <c r="C128" s="704"/>
      <c r="D128" s="691" t="s">
        <v>9</v>
      </c>
      <c r="E128" s="693" t="s">
        <v>10</v>
      </c>
      <c r="F128" s="698" t="s">
        <v>11</v>
      </c>
      <c r="G128" s="699"/>
      <c r="H128" s="698" t="s">
        <v>12</v>
      </c>
      <c r="I128" s="699"/>
      <c r="J128" s="15" t="s">
        <v>13</v>
      </c>
      <c r="K128" s="693" t="s">
        <v>14</v>
      </c>
      <c r="L128" s="315"/>
    </row>
    <row r="129" spans="1:15" ht="23.1" customHeight="1" thickBot="1">
      <c r="A129" s="694"/>
      <c r="B129" s="705"/>
      <c r="C129" s="706"/>
      <c r="D129" s="692"/>
      <c r="E129" s="694"/>
      <c r="F129" s="16" t="s">
        <v>15</v>
      </c>
      <c r="G129" s="16" t="s">
        <v>16</v>
      </c>
      <c r="H129" s="16" t="s">
        <v>15</v>
      </c>
      <c r="I129" s="16" t="s">
        <v>16</v>
      </c>
      <c r="J129" s="16" t="s">
        <v>17</v>
      </c>
      <c r="K129" s="694"/>
      <c r="L129" s="315"/>
    </row>
    <row r="130" spans="1:15" ht="23.1" customHeight="1" thickTop="1" thickBot="1">
      <c r="A130" s="388"/>
      <c r="B130" s="688"/>
      <c r="C130" s="689"/>
      <c r="D130" s="389"/>
      <c r="E130" s="390"/>
      <c r="F130" s="391"/>
      <c r="G130" s="391"/>
      <c r="H130" s="391"/>
      <c r="I130" s="392" t="s">
        <v>46</v>
      </c>
      <c r="J130" s="393">
        <f>J120</f>
        <v>340111.98222417996</v>
      </c>
      <c r="K130" s="394"/>
      <c r="L130" s="320"/>
    </row>
    <row r="131" spans="1:15" s="242" customFormat="1" ht="23.1" customHeight="1" thickTop="1">
      <c r="A131" s="172"/>
      <c r="B131" s="96" t="s">
        <v>2096</v>
      </c>
      <c r="C131" s="240"/>
      <c r="D131" s="82">
        <f t="shared" ref="D131:D132" si="61">L131*2</f>
        <v>2</v>
      </c>
      <c r="E131" s="69" t="s">
        <v>47</v>
      </c>
      <c r="F131" s="21">
        <f>'ราคาวัสดุพานิชย์ '!D47</f>
        <v>573.83000000000004</v>
      </c>
      <c r="G131" s="21">
        <f t="shared" ref="G131" si="62">D131*F131</f>
        <v>1147.6600000000001</v>
      </c>
      <c r="H131" s="21">
        <v>0</v>
      </c>
      <c r="I131" s="21">
        <f t="shared" ref="I131" si="63">D131*H131</f>
        <v>0</v>
      </c>
      <c r="J131" s="21">
        <f t="shared" ref="J131" si="64">G131+I131</f>
        <v>1147.6600000000001</v>
      </c>
      <c r="K131" s="241"/>
      <c r="L131" s="321">
        <v>1</v>
      </c>
      <c r="M131" s="196">
        <v>2</v>
      </c>
      <c r="N131" s="255">
        <v>1</v>
      </c>
      <c r="O131" s="195"/>
    </row>
    <row r="132" spans="1:15" ht="23.1" customHeight="1">
      <c r="A132" s="69"/>
      <c r="B132" s="200" t="s">
        <v>2099</v>
      </c>
      <c r="C132" s="70"/>
      <c r="D132" s="82">
        <f t="shared" si="61"/>
        <v>2</v>
      </c>
      <c r="E132" s="69" t="s">
        <v>20</v>
      </c>
      <c r="F132" s="21">
        <f>ใบเสนอราคา!I70</f>
        <v>3470</v>
      </c>
      <c r="G132" s="21">
        <f t="shared" ref="G132:G134" si="65">D132*F132</f>
        <v>6940</v>
      </c>
      <c r="H132" s="21">
        <v>2000</v>
      </c>
      <c r="I132" s="21">
        <f t="shared" ref="I132:I134" si="66">D132*H132</f>
        <v>4000</v>
      </c>
      <c r="J132" s="21">
        <f t="shared" ref="J132:J134" si="67">G132+I132</f>
        <v>10940</v>
      </c>
      <c r="K132" s="69"/>
      <c r="L132" s="316">
        <v>1</v>
      </c>
      <c r="M132" s="196">
        <v>2</v>
      </c>
    </row>
    <row r="133" spans="1:15" ht="23.1" customHeight="1">
      <c r="A133" s="172"/>
      <c r="B133" s="97" t="s">
        <v>2355</v>
      </c>
      <c r="C133" s="70"/>
      <c r="D133" s="82">
        <v>1</v>
      </c>
      <c r="E133" s="69" t="s">
        <v>2076</v>
      </c>
      <c r="F133" s="21">
        <f>(J117+J118+J119+J131)*0.5</f>
        <v>1161.69</v>
      </c>
      <c r="G133" s="21">
        <f t="shared" si="65"/>
        <v>1161.69</v>
      </c>
      <c r="H133" s="21">
        <v>0</v>
      </c>
      <c r="I133" s="21">
        <f t="shared" si="66"/>
        <v>0</v>
      </c>
      <c r="J133" s="21">
        <f t="shared" si="67"/>
        <v>1161.69</v>
      </c>
      <c r="K133" s="69"/>
      <c r="L133" s="316"/>
      <c r="M133" s="196">
        <v>1</v>
      </c>
    </row>
    <row r="134" spans="1:15" ht="23.1" customHeight="1">
      <c r="A134" s="69"/>
      <c r="B134" s="200" t="s">
        <v>2356</v>
      </c>
      <c r="C134" s="70"/>
      <c r="D134" s="82">
        <v>1</v>
      </c>
      <c r="E134" s="69" t="s">
        <v>2076</v>
      </c>
      <c r="F134" s="21">
        <v>0</v>
      </c>
      <c r="G134" s="21">
        <f t="shared" si="65"/>
        <v>0</v>
      </c>
      <c r="H134" s="21">
        <f>(F133)*0.3</f>
        <v>348.50700000000001</v>
      </c>
      <c r="I134" s="21">
        <f t="shared" si="66"/>
        <v>348.50700000000001</v>
      </c>
      <c r="J134" s="21">
        <f t="shared" si="67"/>
        <v>348.50700000000001</v>
      </c>
      <c r="K134" s="69"/>
      <c r="L134" s="316"/>
      <c r="M134" s="196">
        <v>1</v>
      </c>
    </row>
    <row r="135" spans="1:15" ht="23.1" customHeight="1">
      <c r="A135" s="172"/>
      <c r="B135" s="97"/>
      <c r="C135" s="70"/>
      <c r="D135" s="82"/>
      <c r="E135" s="69"/>
      <c r="F135" s="21"/>
      <c r="G135" s="21"/>
      <c r="H135" s="21"/>
      <c r="I135" s="21"/>
      <c r="J135" s="21"/>
      <c r="K135" s="69"/>
      <c r="L135" s="316"/>
    </row>
    <row r="136" spans="1:15" ht="23.1" customHeight="1">
      <c r="A136" s="250"/>
      <c r="B136" s="194"/>
      <c r="C136" s="70"/>
      <c r="D136" s="74"/>
      <c r="E136" s="69"/>
      <c r="F136" s="21"/>
      <c r="G136" s="21"/>
      <c r="H136" s="21"/>
      <c r="I136" s="21"/>
      <c r="J136" s="21"/>
      <c r="K136" s="69"/>
      <c r="L136" s="316"/>
    </row>
    <row r="137" spans="1:15" s="242" customFormat="1" ht="23.1" customHeight="1">
      <c r="A137" s="241"/>
      <c r="B137" s="96"/>
      <c r="C137" s="240"/>
      <c r="D137" s="243"/>
      <c r="E137" s="241"/>
      <c r="F137" s="21"/>
      <c r="G137" s="21"/>
      <c r="H137" s="21"/>
      <c r="I137" s="21"/>
      <c r="J137" s="21"/>
      <c r="K137" s="241"/>
      <c r="L137" s="321"/>
      <c r="M137" s="196"/>
      <c r="N137" s="255"/>
      <c r="O137" s="195"/>
    </row>
    <row r="138" spans="1:15" ht="23.1" customHeight="1">
      <c r="A138" s="77"/>
      <c r="B138" s="96"/>
      <c r="C138" s="78"/>
      <c r="D138" s="79"/>
      <c r="E138" s="69"/>
      <c r="F138" s="21"/>
      <c r="G138" s="21"/>
      <c r="H138" s="21"/>
      <c r="I138" s="21"/>
      <c r="J138" s="21"/>
      <c r="K138" s="81"/>
      <c r="L138" s="288"/>
      <c r="O138" s="196"/>
    </row>
    <row r="139" spans="1:15" ht="23.1" customHeight="1">
      <c r="A139" s="77"/>
      <c r="B139" s="96"/>
      <c r="C139" s="78"/>
      <c r="D139" s="79"/>
      <c r="E139" s="69"/>
      <c r="F139" s="21"/>
      <c r="G139" s="21"/>
      <c r="H139" s="21"/>
      <c r="I139" s="21"/>
      <c r="J139" s="21"/>
      <c r="K139" s="81"/>
      <c r="L139" s="288"/>
      <c r="O139" s="196"/>
    </row>
    <row r="140" spans="1:15" ht="23.1" customHeight="1">
      <c r="A140" s="77"/>
      <c r="B140" s="96"/>
      <c r="C140" s="78"/>
      <c r="D140" s="79"/>
      <c r="E140" s="69"/>
      <c r="F140" s="21"/>
      <c r="G140" s="21"/>
      <c r="H140" s="21"/>
      <c r="I140" s="21"/>
      <c r="J140" s="21"/>
      <c r="K140" s="81"/>
      <c r="L140" s="288"/>
      <c r="O140" s="196"/>
    </row>
    <row r="141" spans="1:15" ht="23.1" customHeight="1">
      <c r="A141" s="250"/>
      <c r="B141" s="194"/>
      <c r="C141" s="70"/>
      <c r="D141" s="74"/>
      <c r="E141" s="69"/>
      <c r="F141" s="21"/>
      <c r="G141" s="21"/>
      <c r="H141" s="21"/>
      <c r="I141" s="21"/>
      <c r="J141" s="21"/>
      <c r="K141" s="69"/>
      <c r="L141" s="316"/>
    </row>
    <row r="142" spans="1:15" s="242" customFormat="1" ht="23.1" customHeight="1">
      <c r="A142" s="241"/>
      <c r="B142" s="96"/>
      <c r="C142" s="240"/>
      <c r="D142" s="243"/>
      <c r="E142" s="241"/>
      <c r="F142" s="21"/>
      <c r="G142" s="21"/>
      <c r="H142" s="21"/>
      <c r="I142" s="21"/>
      <c r="J142" s="21"/>
      <c r="K142" s="241"/>
      <c r="L142" s="321"/>
      <c r="M142" s="196"/>
      <c r="N142" s="255"/>
      <c r="O142" s="195"/>
    </row>
    <row r="143" spans="1:15" s="242" customFormat="1" ht="23.1" customHeight="1">
      <c r="A143" s="246"/>
      <c r="B143" s="245"/>
      <c r="C143" s="247"/>
      <c r="D143" s="248"/>
      <c r="E143" s="246"/>
      <c r="F143" s="216"/>
      <c r="G143" s="216"/>
      <c r="H143" s="216"/>
      <c r="I143" s="216"/>
      <c r="J143" s="216"/>
      <c r="K143" s="246"/>
      <c r="L143" s="321"/>
      <c r="M143" s="196"/>
      <c r="N143" s="255"/>
      <c r="O143" s="195"/>
    </row>
    <row r="144" spans="1:15" ht="23.1" customHeight="1" thickBot="1">
      <c r="A144" s="388"/>
      <c r="B144" s="688" t="s">
        <v>18</v>
      </c>
      <c r="C144" s="689"/>
      <c r="D144" s="389"/>
      <c r="E144" s="390"/>
      <c r="F144" s="391"/>
      <c r="G144" s="391"/>
      <c r="H144" s="391"/>
      <c r="I144" s="392" t="s">
        <v>13</v>
      </c>
      <c r="J144" s="393">
        <f>SUM(J130:J143)</f>
        <v>353709.83922417992</v>
      </c>
      <c r="K144" s="394"/>
      <c r="L144" s="320"/>
      <c r="O144" s="197"/>
    </row>
    <row r="145" ht="21.75" customHeight="1" thickTop="1"/>
  </sheetData>
  <mergeCells count="100">
    <mergeCell ref="A128:A129"/>
    <mergeCell ref="B128:C129"/>
    <mergeCell ref="D128:D129"/>
    <mergeCell ref="E128:E129"/>
    <mergeCell ref="F128:G128"/>
    <mergeCell ref="H104:I104"/>
    <mergeCell ref="K128:K129"/>
    <mergeCell ref="B130:C130"/>
    <mergeCell ref="B120:C120"/>
    <mergeCell ref="I127:J127"/>
    <mergeCell ref="H128:I128"/>
    <mergeCell ref="D103:F103"/>
    <mergeCell ref="K104:K105"/>
    <mergeCell ref="B106:C106"/>
    <mergeCell ref="B144:C144"/>
    <mergeCell ref="A121:K121"/>
    <mergeCell ref="A122:B122"/>
    <mergeCell ref="A123:B123"/>
    <mergeCell ref="A124:B124"/>
    <mergeCell ref="A125:B125"/>
    <mergeCell ref="A127:B127"/>
    <mergeCell ref="D127:F127"/>
    <mergeCell ref="A104:A105"/>
    <mergeCell ref="B104:C105"/>
    <mergeCell ref="D104:D105"/>
    <mergeCell ref="E104:E105"/>
    <mergeCell ref="F104:G104"/>
    <mergeCell ref="I103:J103"/>
    <mergeCell ref="H80:I80"/>
    <mergeCell ref="K80:K81"/>
    <mergeCell ref="B82:C82"/>
    <mergeCell ref="B96:C96"/>
    <mergeCell ref="A97:K97"/>
    <mergeCell ref="A98:B98"/>
    <mergeCell ref="A80:A81"/>
    <mergeCell ref="B80:C81"/>
    <mergeCell ref="D80:D81"/>
    <mergeCell ref="E80:E81"/>
    <mergeCell ref="F80:G80"/>
    <mergeCell ref="A99:B99"/>
    <mergeCell ref="A100:B100"/>
    <mergeCell ref="A101:B101"/>
    <mergeCell ref="A103:B103"/>
    <mergeCell ref="A76:B76"/>
    <mergeCell ref="A77:B77"/>
    <mergeCell ref="A79:B79"/>
    <mergeCell ref="D79:F79"/>
    <mergeCell ref="I79:J79"/>
    <mergeCell ref="K56:K57"/>
    <mergeCell ref="B58:C58"/>
    <mergeCell ref="B72:C72"/>
    <mergeCell ref="A73:K73"/>
    <mergeCell ref="A74:B74"/>
    <mergeCell ref="A75:B75"/>
    <mergeCell ref="A53:B53"/>
    <mergeCell ref="A55:B55"/>
    <mergeCell ref="D55:F55"/>
    <mergeCell ref="I55:J55"/>
    <mergeCell ref="A56:A57"/>
    <mergeCell ref="B56:C57"/>
    <mergeCell ref="D56:D57"/>
    <mergeCell ref="E56:E57"/>
    <mergeCell ref="F56:G56"/>
    <mergeCell ref="H56:I56"/>
    <mergeCell ref="K32:K33"/>
    <mergeCell ref="B48:C48"/>
    <mergeCell ref="A49:K49"/>
    <mergeCell ref="A50:B50"/>
    <mergeCell ref="A51:B51"/>
    <mergeCell ref="A52:B52"/>
    <mergeCell ref="A29:B29"/>
    <mergeCell ref="A31:B31"/>
    <mergeCell ref="D31:F31"/>
    <mergeCell ref="I31:J31"/>
    <mergeCell ref="A32:A33"/>
    <mergeCell ref="B32:C33"/>
    <mergeCell ref="D32:D33"/>
    <mergeCell ref="E32:E33"/>
    <mergeCell ref="F32:G32"/>
    <mergeCell ref="H32:I32"/>
    <mergeCell ref="K8:K9"/>
    <mergeCell ref="B24:C24"/>
    <mergeCell ref="A25:K25"/>
    <mergeCell ref="A26:B26"/>
    <mergeCell ref="A27:B27"/>
    <mergeCell ref="F8:G8"/>
    <mergeCell ref="H8:I8"/>
    <mergeCell ref="A28:B28"/>
    <mergeCell ref="A8:A9"/>
    <mergeCell ref="B8:C9"/>
    <mergeCell ref="D8:D9"/>
    <mergeCell ref="E8:E9"/>
    <mergeCell ref="A7:B7"/>
    <mergeCell ref="D7:F7"/>
    <mergeCell ref="I7:J7"/>
    <mergeCell ref="A1:K1"/>
    <mergeCell ref="A2:B2"/>
    <mergeCell ref="A3:B3"/>
    <mergeCell ref="A4:B4"/>
    <mergeCell ref="A5:B5"/>
  </mergeCells>
  <pageMargins left="0.39370078740157483" right="0.11811023622047245" top="0.39370078740157483" bottom="0.19685039370078741" header="0.39370078740157483" footer="0.15748031496062992"/>
  <pageSetup paperSize="9" orientation="landscape" horizontalDpi="4294967293" verticalDpi="4294967293" r:id="rId1"/>
  <headerFooter>
    <oddHeader>&amp;R&amp;"TH SarabunPSK,ธรรมดา"&amp;12แบบ ปร.4 แผ่นที่ 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731DF"/>
  </sheetPr>
  <dimension ref="A1:Y31"/>
  <sheetViews>
    <sheetView showGridLines="0" view="pageBreakPreview" zoomScaleSheetLayoutView="100" workbookViewId="0">
      <selection activeCell="B14" sqref="B14:H14"/>
    </sheetView>
  </sheetViews>
  <sheetFormatPr defaultColWidth="9.109375" defaultRowHeight="21.75" customHeight="1"/>
  <cols>
    <col min="1" max="1" width="7.5546875" style="25" customWidth="1"/>
    <col min="2" max="5" width="4.88671875" style="25" customWidth="1"/>
    <col min="6" max="6" width="7.44140625" style="25" customWidth="1"/>
    <col min="7" max="9" width="4.88671875" style="25" customWidth="1"/>
    <col min="10" max="10" width="1.6640625" style="25" customWidth="1"/>
    <col min="11" max="17" width="3.33203125" style="25" customWidth="1"/>
    <col min="18" max="20" width="4.44140625" style="25" customWidth="1"/>
    <col min="21" max="21" width="6" style="25" customWidth="1"/>
    <col min="22" max="22" width="4.109375" style="25" customWidth="1"/>
    <col min="23" max="23" width="9.109375" style="25"/>
    <col min="24" max="24" width="13.33203125" style="25" customWidth="1"/>
    <col min="25" max="25" width="14.88671875" style="25" customWidth="1"/>
    <col min="26" max="16384" width="9.109375" style="25"/>
  </cols>
  <sheetData>
    <row r="1" spans="1:25" ht="21.75" customHeight="1">
      <c r="T1" s="574" t="s">
        <v>2212</v>
      </c>
      <c r="U1" s="574"/>
      <c r="V1" s="574"/>
    </row>
    <row r="2" spans="1:25" ht="21.75" customHeight="1">
      <c r="A2" s="575" t="s">
        <v>2309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5" ht="21.75" customHeight="1">
      <c r="A3" s="612" t="s">
        <v>1</v>
      </c>
      <c r="B3" s="612"/>
      <c r="C3" s="612"/>
      <c r="D3" s="27"/>
      <c r="E3" s="27" t="str">
        <f>'ปร.4 ครุภัณฑ์'!C2</f>
        <v>งานครุภัณฑ์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5" ht="21.75" customHeight="1">
      <c r="A4" s="576" t="s">
        <v>2</v>
      </c>
      <c r="B4" s="576"/>
      <c r="C4" s="576"/>
      <c r="D4" s="576"/>
      <c r="E4" s="29" t="str">
        <f>'ปร.4 ห้องละหมาด'!C3</f>
        <v>ก่อสร้างอาคารละหมาด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" ht="21.75" customHeight="1">
      <c r="A5" s="576" t="s">
        <v>3</v>
      </c>
      <c r="B5" s="576"/>
      <c r="C5" s="576"/>
      <c r="D5" s="30"/>
      <c r="E5" s="31" t="str">
        <f>'ปร.4 ห้องละหมาด'!C4</f>
        <v>หมู่ที่ 10  ตำบลควนกาหลง  อำเภอควนกาหลง  จ.สตูล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5" ht="21.75" customHeight="1">
      <c r="A6" s="32" t="s">
        <v>5</v>
      </c>
      <c r="B6" s="32"/>
      <c r="C6" s="32"/>
      <c r="D6" s="32"/>
      <c r="E6" s="30" t="str">
        <f>'ปร.4 ห้องละหมาด'!C5</f>
        <v>องค์การบริหารส่วนตำบลควนกาหลง</v>
      </c>
      <c r="F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5" ht="21.75" customHeight="1">
      <c r="A7" s="32" t="s">
        <v>24</v>
      </c>
      <c r="B7" s="32"/>
      <c r="C7" s="32"/>
      <c r="D7" s="32"/>
      <c r="E7" s="32"/>
      <c r="F7" s="33">
        <v>1</v>
      </c>
      <c r="G7" s="576" t="s">
        <v>25</v>
      </c>
      <c r="H7" s="576"/>
      <c r="I7" s="33"/>
      <c r="J7" s="586"/>
      <c r="K7" s="586"/>
      <c r="L7" s="34"/>
      <c r="M7" s="35"/>
      <c r="N7" s="30"/>
      <c r="O7" s="30"/>
      <c r="P7" s="30"/>
      <c r="Q7" s="30"/>
      <c r="R7" s="30"/>
      <c r="S7" s="30"/>
      <c r="T7" s="30"/>
      <c r="U7" s="30"/>
      <c r="V7" s="30"/>
    </row>
    <row r="8" spans="1:25" ht="21.75" customHeight="1">
      <c r="A8" s="36" t="str">
        <f>'ปร.5 ห้องละหมาด'!A8</f>
        <v>วันที่กำหนดราคากลาง</v>
      </c>
      <c r="B8" s="36"/>
      <c r="C8" s="36"/>
      <c r="D8" s="36"/>
      <c r="E8" s="587">
        <f>'ปร.4 ครุภัณฑ์'!C6</f>
        <v>44327</v>
      </c>
      <c r="F8" s="587"/>
      <c r="G8" s="58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s="39" customFormat="1" ht="21.75" customHeight="1" thickBot="1">
      <c r="A9" s="303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607" t="s">
        <v>6</v>
      </c>
      <c r="V9" s="607"/>
    </row>
    <row r="10" spans="1:25" ht="35.1" customHeight="1" thickTop="1" thickBot="1">
      <c r="A10" s="304" t="s">
        <v>7</v>
      </c>
      <c r="B10" s="608" t="s">
        <v>8</v>
      </c>
      <c r="C10" s="608"/>
      <c r="D10" s="608"/>
      <c r="E10" s="608"/>
      <c r="F10" s="608"/>
      <c r="G10" s="608"/>
      <c r="H10" s="608"/>
      <c r="I10" s="608"/>
      <c r="J10" s="608"/>
      <c r="K10" s="609" t="s">
        <v>26</v>
      </c>
      <c r="L10" s="608"/>
      <c r="M10" s="608"/>
      <c r="N10" s="608"/>
      <c r="O10" s="608" t="s">
        <v>2213</v>
      </c>
      <c r="P10" s="608"/>
      <c r="Q10" s="608"/>
      <c r="R10" s="610" t="s">
        <v>2211</v>
      </c>
      <c r="S10" s="611"/>
      <c r="T10" s="611"/>
      <c r="U10" s="608" t="s">
        <v>14</v>
      </c>
      <c r="V10" s="608"/>
    </row>
    <row r="11" spans="1:25" ht="21.75" customHeight="1" thickTop="1">
      <c r="A11" s="169">
        <v>1</v>
      </c>
      <c r="B11" s="188" t="str">
        <f>'ปร.4 ครุภัณฑ์'!C2</f>
        <v>งานครุภัณฑ์</v>
      </c>
      <c r="C11" s="189"/>
      <c r="D11" s="189"/>
      <c r="E11" s="189"/>
      <c r="F11" s="189"/>
      <c r="G11" s="189"/>
      <c r="H11" s="189"/>
      <c r="I11" s="189"/>
      <c r="J11" s="190"/>
      <c r="K11" s="613">
        <f>'ปร.4 ครุภัณฑ์'!J24</f>
        <v>5220</v>
      </c>
      <c r="L11" s="614"/>
      <c r="M11" s="614"/>
      <c r="N11" s="615"/>
      <c r="O11" s="715">
        <f>K11*0.07</f>
        <v>365.40000000000003</v>
      </c>
      <c r="P11" s="716"/>
      <c r="Q11" s="717"/>
      <c r="R11" s="627">
        <f>K11+O11</f>
        <v>5585.4</v>
      </c>
      <c r="S11" s="628"/>
      <c r="T11" s="629"/>
      <c r="U11" s="191"/>
      <c r="V11" s="192"/>
      <c r="Y11" s="26"/>
    </row>
    <row r="12" spans="1:25" ht="21.75" customHeight="1">
      <c r="A12" s="159"/>
      <c r="B12" s="174"/>
      <c r="C12" s="175"/>
      <c r="D12" s="175"/>
      <c r="E12" s="175"/>
      <c r="F12" s="175"/>
      <c r="G12" s="175"/>
      <c r="H12" s="175"/>
      <c r="I12" s="175"/>
      <c r="J12" s="176"/>
      <c r="K12" s="177"/>
      <c r="L12" s="178"/>
      <c r="M12" s="178"/>
      <c r="N12" s="179"/>
      <c r="O12" s="180"/>
      <c r="P12" s="181"/>
      <c r="Q12" s="182"/>
      <c r="R12" s="183"/>
      <c r="S12" s="184"/>
      <c r="T12" s="185"/>
      <c r="U12" s="186"/>
      <c r="V12" s="187"/>
      <c r="Y12" s="26"/>
    </row>
    <row r="13" spans="1:25" ht="21.75" customHeight="1">
      <c r="A13" s="41"/>
      <c r="B13" s="632"/>
      <c r="C13" s="632"/>
      <c r="D13" s="632"/>
      <c r="E13" s="632"/>
      <c r="F13" s="632"/>
      <c r="G13" s="632"/>
      <c r="H13" s="632"/>
      <c r="I13" s="632"/>
      <c r="J13" s="632"/>
      <c r="K13" s="633"/>
      <c r="L13" s="634"/>
      <c r="M13" s="634"/>
      <c r="N13" s="635"/>
      <c r="O13" s="646"/>
      <c r="P13" s="647"/>
      <c r="Q13" s="648"/>
      <c r="R13" s="652"/>
      <c r="S13" s="594"/>
      <c r="T13" s="653"/>
      <c r="U13" s="305"/>
      <c r="V13" s="306"/>
      <c r="Y13" s="26"/>
    </row>
    <row r="14" spans="1:25" ht="21.75" customHeight="1">
      <c r="A14" s="45"/>
      <c r="B14" s="707"/>
      <c r="C14" s="707"/>
      <c r="D14" s="707"/>
      <c r="E14" s="707"/>
      <c r="F14" s="707"/>
      <c r="G14" s="707"/>
      <c r="H14" s="708"/>
      <c r="I14" s="709"/>
      <c r="J14" s="710"/>
      <c r="K14" s="659"/>
      <c r="L14" s="659"/>
      <c r="M14" s="659"/>
      <c r="N14" s="659"/>
      <c r="O14" s="660"/>
      <c r="P14" s="660"/>
      <c r="Q14" s="660"/>
      <c r="R14" s="661"/>
      <c r="S14" s="662"/>
      <c r="T14" s="663"/>
      <c r="U14" s="654"/>
      <c r="V14" s="654"/>
    </row>
    <row r="15" spans="1:25" ht="21.75" customHeight="1">
      <c r="A15" s="46"/>
      <c r="B15" s="707"/>
      <c r="C15" s="707"/>
      <c r="D15" s="707"/>
      <c r="E15" s="707"/>
      <c r="F15" s="707"/>
      <c r="G15" s="707"/>
      <c r="H15" s="708"/>
      <c r="I15" s="709"/>
      <c r="J15" s="710"/>
      <c r="K15" s="659"/>
      <c r="L15" s="659"/>
      <c r="M15" s="659"/>
      <c r="N15" s="659"/>
      <c r="O15" s="660"/>
      <c r="P15" s="660"/>
      <c r="Q15" s="660"/>
      <c r="R15" s="661"/>
      <c r="S15" s="662"/>
      <c r="T15" s="663"/>
      <c r="U15" s="654"/>
      <c r="V15" s="654"/>
    </row>
    <row r="16" spans="1:25" ht="21.75" customHeight="1">
      <c r="A16" s="46"/>
      <c r="B16" s="707"/>
      <c r="C16" s="707"/>
      <c r="D16" s="707"/>
      <c r="E16" s="707"/>
      <c r="F16" s="707"/>
      <c r="G16" s="707"/>
      <c r="H16" s="708"/>
      <c r="I16" s="709"/>
      <c r="J16" s="710"/>
      <c r="K16" s="659"/>
      <c r="L16" s="659"/>
      <c r="M16" s="659"/>
      <c r="N16" s="659"/>
      <c r="O16" s="660"/>
      <c r="P16" s="660"/>
      <c r="Q16" s="660"/>
      <c r="R16" s="661"/>
      <c r="S16" s="662"/>
      <c r="T16" s="663"/>
      <c r="U16" s="654"/>
      <c r="V16" s="654"/>
    </row>
    <row r="17" spans="1:24" ht="21.75" customHeight="1" thickBot="1">
      <c r="A17" s="47"/>
      <c r="B17" s="711"/>
      <c r="C17" s="711"/>
      <c r="D17" s="711"/>
      <c r="E17" s="711"/>
      <c r="F17" s="711"/>
      <c r="G17" s="711"/>
      <c r="H17" s="712"/>
      <c r="I17" s="713"/>
      <c r="J17" s="714"/>
      <c r="K17" s="673">
        <f>SUM(K11:K16)</f>
        <v>5220</v>
      </c>
      <c r="L17" s="673"/>
      <c r="M17" s="673"/>
      <c r="N17" s="673"/>
      <c r="O17" s="674"/>
      <c r="P17" s="674"/>
      <c r="Q17" s="674"/>
      <c r="R17" s="675"/>
      <c r="S17" s="676"/>
      <c r="T17" s="677"/>
      <c r="U17" s="668"/>
      <c r="V17" s="668"/>
    </row>
    <row r="18" spans="1:24" ht="21.75" customHeight="1" thickTop="1" thickBo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679" t="s">
        <v>2310</v>
      </c>
      <c r="O18" s="679"/>
      <c r="P18" s="679"/>
      <c r="Q18" s="680"/>
      <c r="R18" s="681">
        <f>R11</f>
        <v>5585.4</v>
      </c>
      <c r="S18" s="682"/>
      <c r="T18" s="683"/>
      <c r="U18" s="684"/>
      <c r="V18" s="684"/>
    </row>
    <row r="19" spans="1:24" ht="21.75" customHeight="1" thickTop="1">
      <c r="A19" s="52"/>
      <c r="B19" s="49"/>
      <c r="C19" s="49"/>
      <c r="D19" s="49"/>
      <c r="E19" s="53"/>
      <c r="F19" s="53"/>
      <c r="G19" s="54"/>
      <c r="H19" s="54"/>
      <c r="I19" s="54"/>
      <c r="J19" s="53"/>
      <c r="K19" s="53"/>
      <c r="L19" s="53"/>
      <c r="M19" s="49"/>
      <c r="N19" s="49"/>
      <c r="O19" s="49"/>
      <c r="P19" s="49"/>
      <c r="Q19" s="49"/>
      <c r="R19" s="49"/>
      <c r="S19" s="49"/>
      <c r="T19" s="49"/>
      <c r="U19" s="49"/>
      <c r="V19" s="49"/>
      <c r="X19" s="26"/>
    </row>
    <row r="20" spans="1:24" ht="21.75" customHeight="1">
      <c r="A20" s="52"/>
      <c r="B20" s="49"/>
      <c r="C20" s="49"/>
      <c r="D20" s="49"/>
      <c r="E20" s="49"/>
      <c r="F20" s="49"/>
      <c r="G20" s="49"/>
      <c r="H20" s="202"/>
      <c r="I20" s="202"/>
      <c r="J20" s="202"/>
      <c r="K20" s="202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4" ht="21.75" customHeight="1">
      <c r="A21" s="52"/>
      <c r="B21" s="53"/>
      <c r="C21" s="53"/>
      <c r="D21" s="53"/>
      <c r="E21" s="49"/>
      <c r="F21" s="49"/>
      <c r="G21" s="49"/>
      <c r="H21" s="49"/>
      <c r="I21" s="49"/>
      <c r="J21" s="49"/>
      <c r="K21" s="53"/>
      <c r="L21" s="53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4" ht="21.75" customHeight="1">
      <c r="A22" s="52"/>
      <c r="B22" s="53"/>
      <c r="C22" s="53"/>
      <c r="D22" s="53"/>
      <c r="E22" s="49"/>
      <c r="F22" s="49"/>
      <c r="G22" s="49"/>
      <c r="H22" s="49"/>
      <c r="I22" s="49"/>
      <c r="J22" s="49"/>
      <c r="K22" s="53"/>
      <c r="L22" s="53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4" ht="21.75" customHeight="1">
      <c r="A23" s="52"/>
      <c r="B23" s="53"/>
      <c r="C23" s="53"/>
      <c r="D23" s="53"/>
      <c r="E23" s="53"/>
      <c r="F23" s="53"/>
      <c r="G23" s="54"/>
      <c r="H23" s="54"/>
      <c r="I23" s="54"/>
      <c r="J23" s="53"/>
      <c r="K23" s="53"/>
      <c r="L23" s="53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4" ht="21.75" customHeight="1">
      <c r="A24" s="52"/>
      <c r="B24" s="53"/>
      <c r="C24" s="53"/>
      <c r="D24" s="53"/>
      <c r="E24" s="53"/>
      <c r="F24" s="53"/>
      <c r="G24" s="54"/>
      <c r="H24" s="54"/>
      <c r="I24" s="54"/>
      <c r="J24" s="53"/>
      <c r="K24" s="53"/>
      <c r="L24" s="53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4" ht="21.75" customHeight="1">
      <c r="A25" s="52"/>
      <c r="B25" s="49"/>
      <c r="C25" s="49"/>
      <c r="D25" s="49"/>
      <c r="E25" s="49"/>
      <c r="F25" s="49"/>
      <c r="G25" s="49"/>
      <c r="H25" s="49"/>
      <c r="I25" s="49"/>
      <c r="J25" s="49"/>
      <c r="K25" s="53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4" ht="21.75" customHeight="1">
      <c r="A26" s="52"/>
      <c r="B26" s="53"/>
      <c r="C26" s="53"/>
      <c r="D26" s="53"/>
      <c r="E26" s="678"/>
      <c r="F26" s="678"/>
      <c r="G26" s="678"/>
      <c r="H26" s="678"/>
      <c r="I26" s="678"/>
      <c r="J26" s="678"/>
      <c r="K26" s="53"/>
      <c r="L26" s="53"/>
      <c r="M26" s="49"/>
      <c r="N26" s="49"/>
      <c r="O26" s="678"/>
      <c r="P26" s="678"/>
      <c r="Q26" s="678"/>
      <c r="R26" s="678"/>
      <c r="S26" s="678"/>
      <c r="T26" s="678"/>
      <c r="U26" s="678"/>
      <c r="V26" s="49"/>
    </row>
    <row r="27" spans="1:24" ht="21.75" customHeight="1">
      <c r="A27" s="52"/>
      <c r="B27" s="53"/>
      <c r="C27" s="53"/>
      <c r="D27" s="53"/>
      <c r="E27" s="678"/>
      <c r="F27" s="678"/>
      <c r="G27" s="678"/>
      <c r="H27" s="678"/>
      <c r="I27" s="678"/>
      <c r="J27" s="678"/>
      <c r="K27" s="53"/>
      <c r="L27" s="53"/>
      <c r="M27" s="49"/>
      <c r="N27" s="49"/>
      <c r="O27" s="678"/>
      <c r="P27" s="678"/>
      <c r="Q27" s="678"/>
      <c r="R27" s="678"/>
      <c r="S27" s="678"/>
      <c r="T27" s="678"/>
      <c r="U27" s="678"/>
      <c r="V27" s="49"/>
    </row>
    <row r="28" spans="1:24" ht="21.75" customHeight="1">
      <c r="A28" s="52"/>
      <c r="B28" s="53"/>
      <c r="C28" s="53"/>
      <c r="D28" s="53"/>
      <c r="E28" s="307"/>
      <c r="F28" s="307"/>
      <c r="G28" s="307"/>
      <c r="H28" s="307"/>
      <c r="I28" s="307"/>
      <c r="J28" s="307"/>
      <c r="K28" s="53"/>
      <c r="L28" s="53"/>
      <c r="M28" s="49"/>
      <c r="N28" s="49"/>
      <c r="O28" s="307"/>
      <c r="P28" s="307"/>
      <c r="Q28" s="307"/>
      <c r="R28" s="307"/>
      <c r="S28" s="307"/>
      <c r="T28" s="307"/>
      <c r="U28" s="307"/>
      <c r="V28" s="49"/>
    </row>
    <row r="29" spans="1:24" ht="21.75" customHeight="1">
      <c r="A29" s="52"/>
      <c r="B29" s="53"/>
      <c r="C29" s="53"/>
      <c r="D29" s="53"/>
      <c r="E29" s="49"/>
      <c r="F29" s="49"/>
      <c r="G29" s="49"/>
      <c r="H29" s="49"/>
      <c r="I29" s="49"/>
      <c r="J29" s="49"/>
      <c r="K29" s="53"/>
      <c r="L29" s="53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4" ht="21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4" ht="21.75" customHeight="1">
      <c r="B31" s="53"/>
      <c r="C31" s="53"/>
      <c r="D31" s="5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</sheetData>
  <mergeCells count="52">
    <mergeCell ref="T1:V1"/>
    <mergeCell ref="A2:V2"/>
    <mergeCell ref="A3:C3"/>
    <mergeCell ref="A4:D4"/>
    <mergeCell ref="A5:C5"/>
    <mergeCell ref="G7:H7"/>
    <mergeCell ref="J7:K7"/>
    <mergeCell ref="E8:G8"/>
    <mergeCell ref="U9:V9"/>
    <mergeCell ref="B10:J10"/>
    <mergeCell ref="K10:N10"/>
    <mergeCell ref="O10:Q10"/>
    <mergeCell ref="R10:T10"/>
    <mergeCell ref="U10:V10"/>
    <mergeCell ref="B13:J13"/>
    <mergeCell ref="K13:N13"/>
    <mergeCell ref="O13:Q13"/>
    <mergeCell ref="R13:T13"/>
    <mergeCell ref="K11:N11"/>
    <mergeCell ref="O11:Q11"/>
    <mergeCell ref="R11:T11"/>
    <mergeCell ref="U15:V15"/>
    <mergeCell ref="B14:H14"/>
    <mergeCell ref="I14:J14"/>
    <mergeCell ref="K14:N14"/>
    <mergeCell ref="O14:Q14"/>
    <mergeCell ref="R14:T14"/>
    <mergeCell ref="U14:V14"/>
    <mergeCell ref="B15:H15"/>
    <mergeCell ref="I15:J15"/>
    <mergeCell ref="K15:N15"/>
    <mergeCell ref="O15:Q15"/>
    <mergeCell ref="R15:T15"/>
    <mergeCell ref="U17:V17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E26:J26"/>
    <mergeCell ref="O26:U26"/>
    <mergeCell ref="E27:J27"/>
    <mergeCell ref="O27:U27"/>
    <mergeCell ref="N18:Q18"/>
    <mergeCell ref="R18:T18"/>
    <mergeCell ref="U18:V18"/>
  </mergeCells>
  <printOptions horizontalCentered="1"/>
  <pageMargins left="0.51181102362204722" right="0.27559055118110237" top="0.35433070866141736" bottom="0.31496062992125984" header="0" footer="0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25"/>
  <sheetViews>
    <sheetView showGridLines="0" view="pageBreakPreview" topLeftCell="A13" zoomScaleSheetLayoutView="100" workbookViewId="0">
      <selection activeCell="C6" sqref="C6"/>
    </sheetView>
  </sheetViews>
  <sheetFormatPr defaultColWidth="9.109375" defaultRowHeight="21.75" customHeight="1"/>
  <cols>
    <col min="1" max="1" width="7.109375" style="255" customWidth="1"/>
    <col min="2" max="2" width="13.6640625" style="1" customWidth="1"/>
    <col min="3" max="3" width="40.6640625" style="1" customWidth="1"/>
    <col min="4" max="4" width="10.88671875" style="262" customWidth="1"/>
    <col min="5" max="5" width="6.6640625" style="195" customWidth="1"/>
    <col min="6" max="6" width="10.88671875" style="1" customWidth="1"/>
    <col min="7" max="7" width="11" style="1" customWidth="1"/>
    <col min="8" max="8" width="11.33203125" style="1" customWidth="1"/>
    <col min="9" max="9" width="12.33203125" style="1" customWidth="1"/>
    <col min="10" max="10" width="14.5546875" style="1" customWidth="1"/>
    <col min="11" max="11" width="11.6640625" style="1" customWidth="1"/>
    <col min="12" max="16384" width="9.109375" style="1"/>
  </cols>
  <sheetData>
    <row r="1" spans="1:11" ht="23.1" customHeight="1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23.1" customHeight="1">
      <c r="A2" s="696" t="s">
        <v>1</v>
      </c>
      <c r="B2" s="696"/>
      <c r="C2" s="2" t="s">
        <v>2208</v>
      </c>
      <c r="D2" s="71"/>
      <c r="E2" s="152"/>
      <c r="F2" s="3"/>
      <c r="G2" s="3"/>
      <c r="H2" s="3"/>
      <c r="I2" s="3"/>
      <c r="J2" s="3"/>
      <c r="K2" s="2"/>
    </row>
    <row r="3" spans="1:11" ht="23.1" customHeight="1">
      <c r="A3" s="697" t="s">
        <v>2</v>
      </c>
      <c r="B3" s="697"/>
      <c r="C3" s="4" t="s">
        <v>2104</v>
      </c>
      <c r="D3" s="72"/>
      <c r="E3" s="153"/>
      <c r="F3" s="3"/>
      <c r="G3" s="3"/>
      <c r="H3" s="3"/>
      <c r="I3" s="3"/>
      <c r="J3" s="3"/>
      <c r="K3" s="2"/>
    </row>
    <row r="4" spans="1:11" ht="23.1" customHeight="1">
      <c r="A4" s="697" t="s">
        <v>3</v>
      </c>
      <c r="B4" s="697"/>
      <c r="C4" s="4" t="s">
        <v>2105</v>
      </c>
      <c r="D4" s="72"/>
      <c r="E4" s="153"/>
      <c r="G4" s="5"/>
      <c r="H4" s="6" t="s">
        <v>4</v>
      </c>
      <c r="I4" s="5" t="s">
        <v>22</v>
      </c>
      <c r="J4" s="3"/>
      <c r="K4" s="2"/>
    </row>
    <row r="5" spans="1:11" ht="23.1" customHeight="1">
      <c r="A5" s="690" t="s">
        <v>322</v>
      </c>
      <c r="B5" s="690"/>
      <c r="C5" s="7" t="s">
        <v>2288</v>
      </c>
      <c r="D5" s="72"/>
      <c r="E5" s="9"/>
      <c r="F5" s="7"/>
      <c r="G5" s="7"/>
      <c r="H5" s="7"/>
      <c r="I5" s="7"/>
      <c r="J5" s="7"/>
      <c r="K5" s="8"/>
    </row>
    <row r="6" spans="1:11" ht="23.1" customHeight="1">
      <c r="A6" s="302" t="str">
        <f>'ปร.5 ครุภัณฑ์'!A8</f>
        <v>วันที่กำหนดราคากลาง</v>
      </c>
      <c r="B6" s="9"/>
      <c r="C6" s="10">
        <f>'ปร.4 ห้องห้องน้ำ'!C6</f>
        <v>44327</v>
      </c>
      <c r="D6" s="73"/>
      <c r="E6" s="11"/>
      <c r="F6" s="12"/>
      <c r="G6" s="9"/>
      <c r="H6" s="11"/>
      <c r="I6" s="9"/>
      <c r="J6" s="11"/>
      <c r="K6" s="12"/>
    </row>
    <row r="7" spans="1:11" ht="23.1" customHeight="1" thickBot="1">
      <c r="A7" s="700"/>
      <c r="B7" s="700"/>
      <c r="C7" s="13"/>
      <c r="D7" s="701"/>
      <c r="E7" s="701"/>
      <c r="F7" s="701"/>
      <c r="G7" s="85"/>
      <c r="H7" s="85"/>
      <c r="I7" s="702"/>
      <c r="J7" s="702"/>
      <c r="K7" s="14" t="s">
        <v>6</v>
      </c>
    </row>
    <row r="8" spans="1:11" ht="23.1" customHeight="1" thickTop="1">
      <c r="A8" s="693" t="s">
        <v>7</v>
      </c>
      <c r="B8" s="703" t="s">
        <v>8</v>
      </c>
      <c r="C8" s="704"/>
      <c r="D8" s="691" t="s">
        <v>9</v>
      </c>
      <c r="E8" s="693" t="s">
        <v>10</v>
      </c>
      <c r="F8" s="698" t="s">
        <v>11</v>
      </c>
      <c r="G8" s="699"/>
      <c r="H8" s="698" t="s">
        <v>12</v>
      </c>
      <c r="I8" s="699"/>
      <c r="J8" s="15" t="s">
        <v>13</v>
      </c>
      <c r="K8" s="693" t="s">
        <v>14</v>
      </c>
    </row>
    <row r="9" spans="1:11" ht="23.1" customHeight="1" thickBot="1">
      <c r="A9" s="694"/>
      <c r="B9" s="705"/>
      <c r="C9" s="706"/>
      <c r="D9" s="692"/>
      <c r="E9" s="694"/>
      <c r="F9" s="16" t="s">
        <v>15</v>
      </c>
      <c r="G9" s="16" t="s">
        <v>16</v>
      </c>
      <c r="H9" s="16" t="s">
        <v>15</v>
      </c>
      <c r="I9" s="16" t="s">
        <v>16</v>
      </c>
      <c r="J9" s="16" t="s">
        <v>17</v>
      </c>
      <c r="K9" s="694"/>
    </row>
    <row r="10" spans="1:11" ht="23.1" customHeight="1" thickTop="1">
      <c r="A10" s="17">
        <v>1</v>
      </c>
      <c r="B10" s="88" t="s">
        <v>2208</v>
      </c>
      <c r="C10" s="89"/>
      <c r="D10" s="18"/>
      <c r="E10" s="154"/>
      <c r="F10" s="18"/>
      <c r="G10" s="18"/>
      <c r="H10" s="18"/>
      <c r="I10" s="18"/>
      <c r="J10" s="18"/>
      <c r="K10" s="18"/>
    </row>
    <row r="11" spans="1:11" ht="23.1" customHeight="1">
      <c r="A11" s="94"/>
      <c r="B11" s="97" t="s">
        <v>2209</v>
      </c>
      <c r="C11" s="90"/>
      <c r="D11" s="82">
        <v>6</v>
      </c>
      <c r="E11" s="91" t="s">
        <v>59</v>
      </c>
      <c r="F11" s="21">
        <f>ใบเสนอราคา!I57</f>
        <v>870</v>
      </c>
      <c r="G11" s="21">
        <f t="shared" ref="G11" si="0">D11*F11</f>
        <v>5220</v>
      </c>
      <c r="H11" s="21">
        <v>0</v>
      </c>
      <c r="I11" s="21">
        <f t="shared" ref="I11" si="1">D11*H11</f>
        <v>0</v>
      </c>
      <c r="J11" s="21">
        <f t="shared" ref="J11" si="2">G11+I11</f>
        <v>5220</v>
      </c>
      <c r="K11" s="82"/>
    </row>
    <row r="12" spans="1:11" ht="23.1" customHeight="1">
      <c r="A12" s="94"/>
      <c r="B12" s="19"/>
      <c r="C12" s="70"/>
      <c r="D12" s="82"/>
      <c r="E12" s="69"/>
      <c r="F12" s="21"/>
      <c r="G12" s="21"/>
      <c r="H12" s="21"/>
      <c r="I12" s="21"/>
      <c r="J12" s="21"/>
      <c r="K12" s="69"/>
    </row>
    <row r="13" spans="1:11" ht="23.1" customHeight="1">
      <c r="A13" s="94"/>
      <c r="B13" s="19"/>
      <c r="C13" s="20"/>
      <c r="D13" s="82"/>
      <c r="E13" s="22"/>
      <c r="F13" s="21"/>
      <c r="G13" s="21"/>
      <c r="H13" s="21"/>
      <c r="I13" s="21"/>
      <c r="J13" s="21"/>
      <c r="K13" s="199"/>
    </row>
    <row r="14" spans="1:11" ht="23.1" customHeight="1">
      <c r="A14" s="94"/>
      <c r="B14" s="19"/>
      <c r="C14" s="70"/>
      <c r="D14" s="82"/>
      <c r="E14" s="69"/>
      <c r="F14" s="21"/>
      <c r="G14" s="21"/>
      <c r="H14" s="21"/>
      <c r="I14" s="21"/>
      <c r="J14" s="21"/>
      <c r="K14" s="69"/>
    </row>
    <row r="15" spans="1:11" ht="23.1" customHeight="1">
      <c r="A15" s="94"/>
      <c r="B15" s="19"/>
      <c r="C15" s="68"/>
      <c r="D15" s="82"/>
      <c r="E15" s="22"/>
      <c r="F15" s="21"/>
      <c r="G15" s="21"/>
      <c r="H15" s="21"/>
      <c r="I15" s="21"/>
      <c r="J15" s="21"/>
      <c r="K15" s="21"/>
    </row>
    <row r="16" spans="1:11" ht="23.1" customHeight="1">
      <c r="A16" s="94"/>
      <c r="B16" s="19"/>
      <c r="C16" s="68"/>
      <c r="D16" s="82"/>
      <c r="E16" s="22"/>
      <c r="F16" s="21"/>
      <c r="G16" s="21"/>
      <c r="H16" s="21"/>
      <c r="I16" s="21"/>
      <c r="J16" s="21"/>
      <c r="K16" s="21"/>
    </row>
    <row r="17" spans="1:11" ht="23.1" customHeight="1">
      <c r="A17" s="94"/>
      <c r="B17" s="19"/>
      <c r="C17" s="23"/>
      <c r="D17" s="82"/>
      <c r="E17" s="22"/>
      <c r="F17" s="21"/>
      <c r="G17" s="21"/>
      <c r="H17" s="21"/>
      <c r="I17" s="21"/>
      <c r="J17" s="21"/>
      <c r="K17" s="21"/>
    </row>
    <row r="18" spans="1:11" ht="23.1" customHeight="1">
      <c r="A18" s="94"/>
      <c r="B18" s="96"/>
      <c r="C18" s="23"/>
      <c r="D18" s="82"/>
      <c r="E18" s="22"/>
      <c r="F18" s="21"/>
      <c r="G18" s="21"/>
      <c r="H18" s="21"/>
      <c r="I18" s="21"/>
      <c r="J18" s="21"/>
      <c r="K18" s="21"/>
    </row>
    <row r="19" spans="1:11" ht="23.1" customHeight="1">
      <c r="A19" s="94"/>
      <c r="B19" s="19"/>
      <c r="C19" s="78"/>
      <c r="D19" s="82"/>
      <c r="E19" s="80"/>
      <c r="F19" s="21"/>
      <c r="G19" s="21"/>
      <c r="H19" s="21"/>
      <c r="I19" s="21"/>
      <c r="J19" s="21"/>
      <c r="K19" s="81"/>
    </row>
    <row r="20" spans="1:11" ht="23.1" customHeight="1">
      <c r="A20" s="94"/>
      <c r="B20" s="19"/>
      <c r="C20" s="20"/>
      <c r="D20" s="82"/>
      <c r="E20" s="22"/>
      <c r="F20" s="21"/>
      <c r="G20" s="21"/>
      <c r="H20" s="21"/>
      <c r="I20" s="21"/>
      <c r="J20" s="21"/>
      <c r="K20" s="199"/>
    </row>
    <row r="21" spans="1:11" ht="23.1" customHeight="1">
      <c r="A21" s="94"/>
      <c r="B21" s="19"/>
      <c r="C21" s="20"/>
      <c r="D21" s="82"/>
      <c r="E21" s="22"/>
      <c r="F21" s="21"/>
      <c r="G21" s="21"/>
      <c r="H21" s="21"/>
      <c r="I21" s="21"/>
      <c r="J21" s="21"/>
      <c r="K21" s="199"/>
    </row>
    <row r="22" spans="1:11" ht="23.1" customHeight="1">
      <c r="A22" s="94"/>
      <c r="B22" s="19"/>
      <c r="C22" s="68"/>
      <c r="D22" s="82"/>
      <c r="E22" s="22"/>
      <c r="F22" s="21"/>
      <c r="G22" s="21"/>
      <c r="H22" s="21"/>
      <c r="I22" s="21"/>
      <c r="J22" s="21"/>
      <c r="K22" s="21"/>
    </row>
    <row r="23" spans="1:11" ht="23.1" customHeight="1">
      <c r="A23" s="244"/>
      <c r="B23" s="19"/>
      <c r="C23" s="23"/>
      <c r="D23" s="82"/>
      <c r="E23" s="22"/>
      <c r="F23" s="21"/>
      <c r="G23" s="21"/>
      <c r="H23" s="21"/>
      <c r="I23" s="21"/>
      <c r="J23" s="21"/>
      <c r="K23" s="21"/>
    </row>
    <row r="24" spans="1:11" ht="23.1" customHeight="1" thickBot="1">
      <c r="A24" s="388"/>
      <c r="B24" s="688" t="s">
        <v>2210</v>
      </c>
      <c r="C24" s="689"/>
      <c r="D24" s="389"/>
      <c r="E24" s="390"/>
      <c r="F24" s="391"/>
      <c r="G24" s="391"/>
      <c r="H24" s="391"/>
      <c r="I24" s="392" t="s">
        <v>13</v>
      </c>
      <c r="J24" s="393">
        <f>SUM(J11:J23)</f>
        <v>5220</v>
      </c>
      <c r="K24" s="394"/>
    </row>
    <row r="25" spans="1:11" ht="21.75" customHeight="1" thickTop="1"/>
  </sheetData>
  <mergeCells count="16">
    <mergeCell ref="A7:B7"/>
    <mergeCell ref="D7:F7"/>
    <mergeCell ref="I7:J7"/>
    <mergeCell ref="A1:K1"/>
    <mergeCell ref="A2:B2"/>
    <mergeCell ref="A3:B3"/>
    <mergeCell ref="A4:B4"/>
    <mergeCell ref="A5:B5"/>
    <mergeCell ref="B24:C24"/>
    <mergeCell ref="K8:K9"/>
    <mergeCell ref="A8:A9"/>
    <mergeCell ref="B8:C9"/>
    <mergeCell ref="D8:D9"/>
    <mergeCell ref="E8:E9"/>
    <mergeCell ref="F8:G8"/>
    <mergeCell ref="H8:I8"/>
  </mergeCells>
  <pageMargins left="0.39370078740157483" right="0.11811023622047245" top="0.39370078740157483" bottom="0.19685039370078741" header="0.39370078740157483" footer="0.15748031496062992"/>
  <pageSetup paperSize="9" orientation="landscape" horizontalDpi="4294967293" verticalDpi="4294967293" r:id="rId1"/>
  <headerFooter>
    <oddHeader>&amp;R&amp;"TH SarabunPSK,ธรรมดา"&amp;12แบบ ปร.4 แผ่นที่  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136"/>
  <sheetViews>
    <sheetView showGridLines="0" topLeftCell="A72" workbookViewId="0">
      <selection activeCell="A68" sqref="A68:H82"/>
    </sheetView>
  </sheetViews>
  <sheetFormatPr defaultRowHeight="21"/>
  <cols>
    <col min="1" max="1" width="9.5546875" style="113" customWidth="1"/>
    <col min="2" max="2" width="39.33203125" style="113" customWidth="1"/>
    <col min="3" max="3" width="9.109375" style="146"/>
    <col min="4" max="4" width="9.109375" style="147"/>
    <col min="5" max="5" width="12.44140625" style="146" bestFit="1" customWidth="1"/>
    <col min="6" max="6" width="9.109375" style="147"/>
    <col min="7" max="7" width="13.44140625" style="113" customWidth="1"/>
    <col min="8" max="8" width="9.109375" style="113"/>
    <col min="9" max="9" width="13.6640625" style="113" customWidth="1"/>
    <col min="10" max="256" width="9.109375" style="113"/>
    <col min="257" max="257" width="9.5546875" style="113" customWidth="1"/>
    <col min="258" max="258" width="43.5546875" style="113" customWidth="1"/>
    <col min="259" max="260" width="9.109375" style="113"/>
    <col min="261" max="261" width="12.44140625" style="113" bestFit="1" customWidth="1"/>
    <col min="262" max="262" width="9.109375" style="113"/>
    <col min="263" max="263" width="13.44140625" style="113" customWidth="1"/>
    <col min="264" max="264" width="9.109375" style="113"/>
    <col min="265" max="265" width="13.6640625" style="113" customWidth="1"/>
    <col min="266" max="512" width="9.109375" style="113"/>
    <col min="513" max="513" width="9.5546875" style="113" customWidth="1"/>
    <col min="514" max="514" width="43.5546875" style="113" customWidth="1"/>
    <col min="515" max="516" width="9.109375" style="113"/>
    <col min="517" max="517" width="12.44140625" style="113" bestFit="1" customWidth="1"/>
    <col min="518" max="518" width="9.109375" style="113"/>
    <col min="519" max="519" width="13.44140625" style="113" customWidth="1"/>
    <col min="520" max="520" width="9.109375" style="113"/>
    <col min="521" max="521" width="13.6640625" style="113" customWidth="1"/>
    <col min="522" max="768" width="9.109375" style="113"/>
    <col min="769" max="769" width="9.5546875" style="113" customWidth="1"/>
    <col min="770" max="770" width="43.5546875" style="113" customWidth="1"/>
    <col min="771" max="772" width="9.109375" style="113"/>
    <col min="773" max="773" width="12.44140625" style="113" bestFit="1" customWidth="1"/>
    <col min="774" max="774" width="9.109375" style="113"/>
    <col min="775" max="775" width="13.44140625" style="113" customWidth="1"/>
    <col min="776" max="776" width="9.109375" style="113"/>
    <col min="777" max="777" width="13.6640625" style="113" customWidth="1"/>
    <col min="778" max="1024" width="9.109375" style="113"/>
    <col min="1025" max="1025" width="9.5546875" style="113" customWidth="1"/>
    <col min="1026" max="1026" width="43.5546875" style="113" customWidth="1"/>
    <col min="1027" max="1028" width="9.109375" style="113"/>
    <col min="1029" max="1029" width="12.44140625" style="113" bestFit="1" customWidth="1"/>
    <col min="1030" max="1030" width="9.109375" style="113"/>
    <col min="1031" max="1031" width="13.44140625" style="113" customWidth="1"/>
    <col min="1032" max="1032" width="9.109375" style="113"/>
    <col min="1033" max="1033" width="13.6640625" style="113" customWidth="1"/>
    <col min="1034" max="1280" width="9.109375" style="113"/>
    <col min="1281" max="1281" width="9.5546875" style="113" customWidth="1"/>
    <col min="1282" max="1282" width="43.5546875" style="113" customWidth="1"/>
    <col min="1283" max="1284" width="9.109375" style="113"/>
    <col min="1285" max="1285" width="12.44140625" style="113" bestFit="1" customWidth="1"/>
    <col min="1286" max="1286" width="9.109375" style="113"/>
    <col min="1287" max="1287" width="13.44140625" style="113" customWidth="1"/>
    <col min="1288" max="1288" width="9.109375" style="113"/>
    <col min="1289" max="1289" width="13.6640625" style="113" customWidth="1"/>
    <col min="1290" max="1536" width="9.109375" style="113"/>
    <col min="1537" max="1537" width="9.5546875" style="113" customWidth="1"/>
    <col min="1538" max="1538" width="43.5546875" style="113" customWidth="1"/>
    <col min="1539" max="1540" width="9.109375" style="113"/>
    <col min="1541" max="1541" width="12.44140625" style="113" bestFit="1" customWidth="1"/>
    <col min="1542" max="1542" width="9.109375" style="113"/>
    <col min="1543" max="1543" width="13.44140625" style="113" customWidth="1"/>
    <col min="1544" max="1544" width="9.109375" style="113"/>
    <col min="1545" max="1545" width="13.6640625" style="113" customWidth="1"/>
    <col min="1546" max="1792" width="9.109375" style="113"/>
    <col min="1793" max="1793" width="9.5546875" style="113" customWidth="1"/>
    <col min="1794" max="1794" width="43.5546875" style="113" customWidth="1"/>
    <col min="1795" max="1796" width="9.109375" style="113"/>
    <col min="1797" max="1797" width="12.44140625" style="113" bestFit="1" customWidth="1"/>
    <col min="1798" max="1798" width="9.109375" style="113"/>
    <col min="1799" max="1799" width="13.44140625" style="113" customWidth="1"/>
    <col min="1800" max="1800" width="9.109375" style="113"/>
    <col min="1801" max="1801" width="13.6640625" style="113" customWidth="1"/>
    <col min="1802" max="2048" width="9.109375" style="113"/>
    <col min="2049" max="2049" width="9.5546875" style="113" customWidth="1"/>
    <col min="2050" max="2050" width="43.5546875" style="113" customWidth="1"/>
    <col min="2051" max="2052" width="9.109375" style="113"/>
    <col min="2053" max="2053" width="12.44140625" style="113" bestFit="1" customWidth="1"/>
    <col min="2054" max="2054" width="9.109375" style="113"/>
    <col min="2055" max="2055" width="13.44140625" style="113" customWidth="1"/>
    <col min="2056" max="2056" width="9.109375" style="113"/>
    <col min="2057" max="2057" width="13.6640625" style="113" customWidth="1"/>
    <col min="2058" max="2304" width="9.109375" style="113"/>
    <col min="2305" max="2305" width="9.5546875" style="113" customWidth="1"/>
    <col min="2306" max="2306" width="43.5546875" style="113" customWidth="1"/>
    <col min="2307" max="2308" width="9.109375" style="113"/>
    <col min="2309" max="2309" width="12.44140625" style="113" bestFit="1" customWidth="1"/>
    <col min="2310" max="2310" width="9.109375" style="113"/>
    <col min="2311" max="2311" width="13.44140625" style="113" customWidth="1"/>
    <col min="2312" max="2312" width="9.109375" style="113"/>
    <col min="2313" max="2313" width="13.6640625" style="113" customWidth="1"/>
    <col min="2314" max="2560" width="9.109375" style="113"/>
    <col min="2561" max="2561" width="9.5546875" style="113" customWidth="1"/>
    <col min="2562" max="2562" width="43.5546875" style="113" customWidth="1"/>
    <col min="2563" max="2564" width="9.109375" style="113"/>
    <col min="2565" max="2565" width="12.44140625" style="113" bestFit="1" customWidth="1"/>
    <col min="2566" max="2566" width="9.109375" style="113"/>
    <col min="2567" max="2567" width="13.44140625" style="113" customWidth="1"/>
    <col min="2568" max="2568" width="9.109375" style="113"/>
    <col min="2569" max="2569" width="13.6640625" style="113" customWidth="1"/>
    <col min="2570" max="2816" width="9.109375" style="113"/>
    <col min="2817" max="2817" width="9.5546875" style="113" customWidth="1"/>
    <col min="2818" max="2818" width="43.5546875" style="113" customWidth="1"/>
    <col min="2819" max="2820" width="9.109375" style="113"/>
    <col min="2821" max="2821" width="12.44140625" style="113" bestFit="1" customWidth="1"/>
    <col min="2822" max="2822" width="9.109375" style="113"/>
    <col min="2823" max="2823" width="13.44140625" style="113" customWidth="1"/>
    <col min="2824" max="2824" width="9.109375" style="113"/>
    <col min="2825" max="2825" width="13.6640625" style="113" customWidth="1"/>
    <col min="2826" max="3072" width="9.109375" style="113"/>
    <col min="3073" max="3073" width="9.5546875" style="113" customWidth="1"/>
    <col min="3074" max="3074" width="43.5546875" style="113" customWidth="1"/>
    <col min="3075" max="3076" width="9.109375" style="113"/>
    <col min="3077" max="3077" width="12.44140625" style="113" bestFit="1" customWidth="1"/>
    <col min="3078" max="3078" width="9.109375" style="113"/>
    <col min="3079" max="3079" width="13.44140625" style="113" customWidth="1"/>
    <col min="3080" max="3080" width="9.109375" style="113"/>
    <col min="3081" max="3081" width="13.6640625" style="113" customWidth="1"/>
    <col min="3082" max="3328" width="9.109375" style="113"/>
    <col min="3329" max="3329" width="9.5546875" style="113" customWidth="1"/>
    <col min="3330" max="3330" width="43.5546875" style="113" customWidth="1"/>
    <col min="3331" max="3332" width="9.109375" style="113"/>
    <col min="3333" max="3333" width="12.44140625" style="113" bestFit="1" customWidth="1"/>
    <col min="3334" max="3334" width="9.109375" style="113"/>
    <col min="3335" max="3335" width="13.44140625" style="113" customWidth="1"/>
    <col min="3336" max="3336" width="9.109375" style="113"/>
    <col min="3337" max="3337" width="13.6640625" style="113" customWidth="1"/>
    <col min="3338" max="3584" width="9.109375" style="113"/>
    <col min="3585" max="3585" width="9.5546875" style="113" customWidth="1"/>
    <col min="3586" max="3586" width="43.5546875" style="113" customWidth="1"/>
    <col min="3587" max="3588" width="9.109375" style="113"/>
    <col min="3589" max="3589" width="12.44140625" style="113" bestFit="1" customWidth="1"/>
    <col min="3590" max="3590" width="9.109375" style="113"/>
    <col min="3591" max="3591" width="13.44140625" style="113" customWidth="1"/>
    <col min="3592" max="3592" width="9.109375" style="113"/>
    <col min="3593" max="3593" width="13.6640625" style="113" customWidth="1"/>
    <col min="3594" max="3840" width="9.109375" style="113"/>
    <col min="3841" max="3841" width="9.5546875" style="113" customWidth="1"/>
    <col min="3842" max="3842" width="43.5546875" style="113" customWidth="1"/>
    <col min="3843" max="3844" width="9.109375" style="113"/>
    <col min="3845" max="3845" width="12.44140625" style="113" bestFit="1" customWidth="1"/>
    <col min="3846" max="3846" width="9.109375" style="113"/>
    <col min="3847" max="3847" width="13.44140625" style="113" customWidth="1"/>
    <col min="3848" max="3848" width="9.109375" style="113"/>
    <col min="3849" max="3849" width="13.6640625" style="113" customWidth="1"/>
    <col min="3850" max="4096" width="9.109375" style="113"/>
    <col min="4097" max="4097" width="9.5546875" style="113" customWidth="1"/>
    <col min="4098" max="4098" width="43.5546875" style="113" customWidth="1"/>
    <col min="4099" max="4100" width="9.109375" style="113"/>
    <col min="4101" max="4101" width="12.44140625" style="113" bestFit="1" customWidth="1"/>
    <col min="4102" max="4102" width="9.109375" style="113"/>
    <col min="4103" max="4103" width="13.44140625" style="113" customWidth="1"/>
    <col min="4104" max="4104" width="9.109375" style="113"/>
    <col min="4105" max="4105" width="13.6640625" style="113" customWidth="1"/>
    <col min="4106" max="4352" width="9.109375" style="113"/>
    <col min="4353" max="4353" width="9.5546875" style="113" customWidth="1"/>
    <col min="4354" max="4354" width="43.5546875" style="113" customWidth="1"/>
    <col min="4355" max="4356" width="9.109375" style="113"/>
    <col min="4357" max="4357" width="12.44140625" style="113" bestFit="1" customWidth="1"/>
    <col min="4358" max="4358" width="9.109375" style="113"/>
    <col min="4359" max="4359" width="13.44140625" style="113" customWidth="1"/>
    <col min="4360" max="4360" width="9.109375" style="113"/>
    <col min="4361" max="4361" width="13.6640625" style="113" customWidth="1"/>
    <col min="4362" max="4608" width="9.109375" style="113"/>
    <col min="4609" max="4609" width="9.5546875" style="113" customWidth="1"/>
    <col min="4610" max="4610" width="43.5546875" style="113" customWidth="1"/>
    <col min="4611" max="4612" width="9.109375" style="113"/>
    <col min="4613" max="4613" width="12.44140625" style="113" bestFit="1" customWidth="1"/>
    <col min="4614" max="4614" width="9.109375" style="113"/>
    <col min="4615" max="4615" width="13.44140625" style="113" customWidth="1"/>
    <col min="4616" max="4616" width="9.109375" style="113"/>
    <col min="4617" max="4617" width="13.6640625" style="113" customWidth="1"/>
    <col min="4618" max="4864" width="9.109375" style="113"/>
    <col min="4865" max="4865" width="9.5546875" style="113" customWidth="1"/>
    <col min="4866" max="4866" width="43.5546875" style="113" customWidth="1"/>
    <col min="4867" max="4868" width="9.109375" style="113"/>
    <col min="4869" max="4869" width="12.44140625" style="113" bestFit="1" customWidth="1"/>
    <col min="4870" max="4870" width="9.109375" style="113"/>
    <col min="4871" max="4871" width="13.44140625" style="113" customWidth="1"/>
    <col min="4872" max="4872" width="9.109375" style="113"/>
    <col min="4873" max="4873" width="13.6640625" style="113" customWidth="1"/>
    <col min="4874" max="5120" width="9.109375" style="113"/>
    <col min="5121" max="5121" width="9.5546875" style="113" customWidth="1"/>
    <col min="5122" max="5122" width="43.5546875" style="113" customWidth="1"/>
    <col min="5123" max="5124" width="9.109375" style="113"/>
    <col min="5125" max="5125" width="12.44140625" style="113" bestFit="1" customWidth="1"/>
    <col min="5126" max="5126" width="9.109375" style="113"/>
    <col min="5127" max="5127" width="13.44140625" style="113" customWidth="1"/>
    <col min="5128" max="5128" width="9.109375" style="113"/>
    <col min="5129" max="5129" width="13.6640625" style="113" customWidth="1"/>
    <col min="5130" max="5376" width="9.109375" style="113"/>
    <col min="5377" max="5377" width="9.5546875" style="113" customWidth="1"/>
    <col min="5378" max="5378" width="43.5546875" style="113" customWidth="1"/>
    <col min="5379" max="5380" width="9.109375" style="113"/>
    <col min="5381" max="5381" width="12.44140625" style="113" bestFit="1" customWidth="1"/>
    <col min="5382" max="5382" width="9.109375" style="113"/>
    <col min="5383" max="5383" width="13.44140625" style="113" customWidth="1"/>
    <col min="5384" max="5384" width="9.109375" style="113"/>
    <col min="5385" max="5385" width="13.6640625" style="113" customWidth="1"/>
    <col min="5386" max="5632" width="9.109375" style="113"/>
    <col min="5633" max="5633" width="9.5546875" style="113" customWidth="1"/>
    <col min="5634" max="5634" width="43.5546875" style="113" customWidth="1"/>
    <col min="5635" max="5636" width="9.109375" style="113"/>
    <col min="5637" max="5637" width="12.44140625" style="113" bestFit="1" customWidth="1"/>
    <col min="5638" max="5638" width="9.109375" style="113"/>
    <col min="5639" max="5639" width="13.44140625" style="113" customWidth="1"/>
    <col min="5640" max="5640" width="9.109375" style="113"/>
    <col min="5641" max="5641" width="13.6640625" style="113" customWidth="1"/>
    <col min="5642" max="5888" width="9.109375" style="113"/>
    <col min="5889" max="5889" width="9.5546875" style="113" customWidth="1"/>
    <col min="5890" max="5890" width="43.5546875" style="113" customWidth="1"/>
    <col min="5891" max="5892" width="9.109375" style="113"/>
    <col min="5893" max="5893" width="12.44140625" style="113" bestFit="1" customWidth="1"/>
    <col min="5894" max="5894" width="9.109375" style="113"/>
    <col min="5895" max="5895" width="13.44140625" style="113" customWidth="1"/>
    <col min="5896" max="5896" width="9.109375" style="113"/>
    <col min="5897" max="5897" width="13.6640625" style="113" customWidth="1"/>
    <col min="5898" max="6144" width="9.109375" style="113"/>
    <col min="6145" max="6145" width="9.5546875" style="113" customWidth="1"/>
    <col min="6146" max="6146" width="43.5546875" style="113" customWidth="1"/>
    <col min="6147" max="6148" width="9.109375" style="113"/>
    <col min="6149" max="6149" width="12.44140625" style="113" bestFit="1" customWidth="1"/>
    <col min="6150" max="6150" width="9.109375" style="113"/>
    <col min="6151" max="6151" width="13.44140625" style="113" customWidth="1"/>
    <col min="6152" max="6152" width="9.109375" style="113"/>
    <col min="6153" max="6153" width="13.6640625" style="113" customWidth="1"/>
    <col min="6154" max="6400" width="9.109375" style="113"/>
    <col min="6401" max="6401" width="9.5546875" style="113" customWidth="1"/>
    <col min="6402" max="6402" width="43.5546875" style="113" customWidth="1"/>
    <col min="6403" max="6404" width="9.109375" style="113"/>
    <col min="6405" max="6405" width="12.44140625" style="113" bestFit="1" customWidth="1"/>
    <col min="6406" max="6406" width="9.109375" style="113"/>
    <col min="6407" max="6407" width="13.44140625" style="113" customWidth="1"/>
    <col min="6408" max="6408" width="9.109375" style="113"/>
    <col min="6409" max="6409" width="13.6640625" style="113" customWidth="1"/>
    <col min="6410" max="6656" width="9.109375" style="113"/>
    <col min="6657" max="6657" width="9.5546875" style="113" customWidth="1"/>
    <col min="6658" max="6658" width="43.5546875" style="113" customWidth="1"/>
    <col min="6659" max="6660" width="9.109375" style="113"/>
    <col min="6661" max="6661" width="12.44140625" style="113" bestFit="1" customWidth="1"/>
    <col min="6662" max="6662" width="9.109375" style="113"/>
    <col min="6663" max="6663" width="13.44140625" style="113" customWidth="1"/>
    <col min="6664" max="6664" width="9.109375" style="113"/>
    <col min="6665" max="6665" width="13.6640625" style="113" customWidth="1"/>
    <col min="6666" max="6912" width="9.109375" style="113"/>
    <col min="6913" max="6913" width="9.5546875" style="113" customWidth="1"/>
    <col min="6914" max="6914" width="43.5546875" style="113" customWidth="1"/>
    <col min="6915" max="6916" width="9.109375" style="113"/>
    <col min="6917" max="6917" width="12.44140625" style="113" bestFit="1" customWidth="1"/>
    <col min="6918" max="6918" width="9.109375" style="113"/>
    <col min="6919" max="6919" width="13.44140625" style="113" customWidth="1"/>
    <col min="6920" max="6920" width="9.109375" style="113"/>
    <col min="6921" max="6921" width="13.6640625" style="113" customWidth="1"/>
    <col min="6922" max="7168" width="9.109375" style="113"/>
    <col min="7169" max="7169" width="9.5546875" style="113" customWidth="1"/>
    <col min="7170" max="7170" width="43.5546875" style="113" customWidth="1"/>
    <col min="7171" max="7172" width="9.109375" style="113"/>
    <col min="7173" max="7173" width="12.44140625" style="113" bestFit="1" customWidth="1"/>
    <col min="7174" max="7174" width="9.109375" style="113"/>
    <col min="7175" max="7175" width="13.44140625" style="113" customWidth="1"/>
    <col min="7176" max="7176" width="9.109375" style="113"/>
    <col min="7177" max="7177" width="13.6640625" style="113" customWidth="1"/>
    <col min="7178" max="7424" width="9.109375" style="113"/>
    <col min="7425" max="7425" width="9.5546875" style="113" customWidth="1"/>
    <col min="7426" max="7426" width="43.5546875" style="113" customWidth="1"/>
    <col min="7427" max="7428" width="9.109375" style="113"/>
    <col min="7429" max="7429" width="12.44140625" style="113" bestFit="1" customWidth="1"/>
    <col min="7430" max="7430" width="9.109375" style="113"/>
    <col min="7431" max="7431" width="13.44140625" style="113" customWidth="1"/>
    <col min="7432" max="7432" width="9.109375" style="113"/>
    <col min="7433" max="7433" width="13.6640625" style="113" customWidth="1"/>
    <col min="7434" max="7680" width="9.109375" style="113"/>
    <col min="7681" max="7681" width="9.5546875" style="113" customWidth="1"/>
    <col min="7682" max="7682" width="43.5546875" style="113" customWidth="1"/>
    <col min="7683" max="7684" width="9.109375" style="113"/>
    <col min="7685" max="7685" width="12.44140625" style="113" bestFit="1" customWidth="1"/>
    <col min="7686" max="7686" width="9.109375" style="113"/>
    <col min="7687" max="7687" width="13.44140625" style="113" customWidth="1"/>
    <col min="7688" max="7688" width="9.109375" style="113"/>
    <col min="7689" max="7689" width="13.6640625" style="113" customWidth="1"/>
    <col min="7690" max="7936" width="9.109375" style="113"/>
    <col min="7937" max="7937" width="9.5546875" style="113" customWidth="1"/>
    <col min="7938" max="7938" width="43.5546875" style="113" customWidth="1"/>
    <col min="7939" max="7940" width="9.109375" style="113"/>
    <col min="7941" max="7941" width="12.44140625" style="113" bestFit="1" customWidth="1"/>
    <col min="7942" max="7942" width="9.109375" style="113"/>
    <col min="7943" max="7943" width="13.44140625" style="113" customWidth="1"/>
    <col min="7944" max="7944" width="9.109375" style="113"/>
    <col min="7945" max="7945" width="13.6640625" style="113" customWidth="1"/>
    <col min="7946" max="8192" width="9.109375" style="113"/>
    <col min="8193" max="8193" width="9.5546875" style="113" customWidth="1"/>
    <col min="8194" max="8194" width="43.5546875" style="113" customWidth="1"/>
    <col min="8195" max="8196" width="9.109375" style="113"/>
    <col min="8197" max="8197" width="12.44140625" style="113" bestFit="1" customWidth="1"/>
    <col min="8198" max="8198" width="9.109375" style="113"/>
    <col min="8199" max="8199" width="13.44140625" style="113" customWidth="1"/>
    <col min="8200" max="8200" width="9.109375" style="113"/>
    <col min="8201" max="8201" width="13.6640625" style="113" customWidth="1"/>
    <col min="8202" max="8448" width="9.109375" style="113"/>
    <col min="8449" max="8449" width="9.5546875" style="113" customWidth="1"/>
    <col min="8450" max="8450" width="43.5546875" style="113" customWidth="1"/>
    <col min="8451" max="8452" width="9.109375" style="113"/>
    <col min="8453" max="8453" width="12.44140625" style="113" bestFit="1" customWidth="1"/>
    <col min="8454" max="8454" width="9.109375" style="113"/>
    <col min="8455" max="8455" width="13.44140625" style="113" customWidth="1"/>
    <col min="8456" max="8456" width="9.109375" style="113"/>
    <col min="8457" max="8457" width="13.6640625" style="113" customWidth="1"/>
    <col min="8458" max="8704" width="9.109375" style="113"/>
    <col min="8705" max="8705" width="9.5546875" style="113" customWidth="1"/>
    <col min="8706" max="8706" width="43.5546875" style="113" customWidth="1"/>
    <col min="8707" max="8708" width="9.109375" style="113"/>
    <col min="8709" max="8709" width="12.44140625" style="113" bestFit="1" customWidth="1"/>
    <col min="8710" max="8710" width="9.109375" style="113"/>
    <col min="8711" max="8711" width="13.44140625" style="113" customWidth="1"/>
    <col min="8712" max="8712" width="9.109375" style="113"/>
    <col min="8713" max="8713" width="13.6640625" style="113" customWidth="1"/>
    <col min="8714" max="8960" width="9.109375" style="113"/>
    <col min="8961" max="8961" width="9.5546875" style="113" customWidth="1"/>
    <col min="8962" max="8962" width="43.5546875" style="113" customWidth="1"/>
    <col min="8963" max="8964" width="9.109375" style="113"/>
    <col min="8965" max="8965" width="12.44140625" style="113" bestFit="1" customWidth="1"/>
    <col min="8966" max="8966" width="9.109375" style="113"/>
    <col min="8967" max="8967" width="13.44140625" style="113" customWidth="1"/>
    <col min="8968" max="8968" width="9.109375" style="113"/>
    <col min="8969" max="8969" width="13.6640625" style="113" customWidth="1"/>
    <col min="8970" max="9216" width="9.109375" style="113"/>
    <col min="9217" max="9217" width="9.5546875" style="113" customWidth="1"/>
    <col min="9218" max="9218" width="43.5546875" style="113" customWidth="1"/>
    <col min="9219" max="9220" width="9.109375" style="113"/>
    <col min="9221" max="9221" width="12.44140625" style="113" bestFit="1" customWidth="1"/>
    <col min="9222" max="9222" width="9.109375" style="113"/>
    <col min="9223" max="9223" width="13.44140625" style="113" customWidth="1"/>
    <col min="9224" max="9224" width="9.109375" style="113"/>
    <col min="9225" max="9225" width="13.6640625" style="113" customWidth="1"/>
    <col min="9226" max="9472" width="9.109375" style="113"/>
    <col min="9473" max="9473" width="9.5546875" style="113" customWidth="1"/>
    <col min="9474" max="9474" width="43.5546875" style="113" customWidth="1"/>
    <col min="9475" max="9476" width="9.109375" style="113"/>
    <col min="9477" max="9477" width="12.44140625" style="113" bestFit="1" customWidth="1"/>
    <col min="9478" max="9478" width="9.109375" style="113"/>
    <col min="9479" max="9479" width="13.44140625" style="113" customWidth="1"/>
    <col min="9480" max="9480" width="9.109375" style="113"/>
    <col min="9481" max="9481" width="13.6640625" style="113" customWidth="1"/>
    <col min="9482" max="9728" width="9.109375" style="113"/>
    <col min="9729" max="9729" width="9.5546875" style="113" customWidth="1"/>
    <col min="9730" max="9730" width="43.5546875" style="113" customWidth="1"/>
    <col min="9731" max="9732" width="9.109375" style="113"/>
    <col min="9733" max="9733" width="12.44140625" style="113" bestFit="1" customWidth="1"/>
    <col min="9734" max="9734" width="9.109375" style="113"/>
    <col min="9735" max="9735" width="13.44140625" style="113" customWidth="1"/>
    <col min="9736" max="9736" width="9.109375" style="113"/>
    <col min="9737" max="9737" width="13.6640625" style="113" customWidth="1"/>
    <col min="9738" max="9984" width="9.109375" style="113"/>
    <col min="9985" max="9985" width="9.5546875" style="113" customWidth="1"/>
    <col min="9986" max="9986" width="43.5546875" style="113" customWidth="1"/>
    <col min="9987" max="9988" width="9.109375" style="113"/>
    <col min="9989" max="9989" width="12.44140625" style="113" bestFit="1" customWidth="1"/>
    <col min="9990" max="9990" width="9.109375" style="113"/>
    <col min="9991" max="9991" width="13.44140625" style="113" customWidth="1"/>
    <col min="9992" max="9992" width="9.109375" style="113"/>
    <col min="9993" max="9993" width="13.6640625" style="113" customWidth="1"/>
    <col min="9994" max="10240" width="9.109375" style="113"/>
    <col min="10241" max="10241" width="9.5546875" style="113" customWidth="1"/>
    <col min="10242" max="10242" width="43.5546875" style="113" customWidth="1"/>
    <col min="10243" max="10244" width="9.109375" style="113"/>
    <col min="10245" max="10245" width="12.44140625" style="113" bestFit="1" customWidth="1"/>
    <col min="10246" max="10246" width="9.109375" style="113"/>
    <col min="10247" max="10247" width="13.44140625" style="113" customWidth="1"/>
    <col min="10248" max="10248" width="9.109375" style="113"/>
    <col min="10249" max="10249" width="13.6640625" style="113" customWidth="1"/>
    <col min="10250" max="10496" width="9.109375" style="113"/>
    <col min="10497" max="10497" width="9.5546875" style="113" customWidth="1"/>
    <col min="10498" max="10498" width="43.5546875" style="113" customWidth="1"/>
    <col min="10499" max="10500" width="9.109375" style="113"/>
    <col min="10501" max="10501" width="12.44140625" style="113" bestFit="1" customWidth="1"/>
    <col min="10502" max="10502" width="9.109375" style="113"/>
    <col min="10503" max="10503" width="13.44140625" style="113" customWidth="1"/>
    <col min="10504" max="10504" width="9.109375" style="113"/>
    <col min="10505" max="10505" width="13.6640625" style="113" customWidth="1"/>
    <col min="10506" max="10752" width="9.109375" style="113"/>
    <col min="10753" max="10753" width="9.5546875" style="113" customWidth="1"/>
    <col min="10754" max="10754" width="43.5546875" style="113" customWidth="1"/>
    <col min="10755" max="10756" width="9.109375" style="113"/>
    <col min="10757" max="10757" width="12.44140625" style="113" bestFit="1" customWidth="1"/>
    <col min="10758" max="10758" width="9.109375" style="113"/>
    <col min="10759" max="10759" width="13.44140625" style="113" customWidth="1"/>
    <col min="10760" max="10760" width="9.109375" style="113"/>
    <col min="10761" max="10761" width="13.6640625" style="113" customWidth="1"/>
    <col min="10762" max="11008" width="9.109375" style="113"/>
    <col min="11009" max="11009" width="9.5546875" style="113" customWidth="1"/>
    <col min="11010" max="11010" width="43.5546875" style="113" customWidth="1"/>
    <col min="11011" max="11012" width="9.109375" style="113"/>
    <col min="11013" max="11013" width="12.44140625" style="113" bestFit="1" customWidth="1"/>
    <col min="11014" max="11014" width="9.109375" style="113"/>
    <col min="11015" max="11015" width="13.44140625" style="113" customWidth="1"/>
    <col min="11016" max="11016" width="9.109375" style="113"/>
    <col min="11017" max="11017" width="13.6640625" style="113" customWidth="1"/>
    <col min="11018" max="11264" width="9.109375" style="113"/>
    <col min="11265" max="11265" width="9.5546875" style="113" customWidth="1"/>
    <col min="11266" max="11266" width="43.5546875" style="113" customWidth="1"/>
    <col min="11267" max="11268" width="9.109375" style="113"/>
    <col min="11269" max="11269" width="12.44140625" style="113" bestFit="1" customWidth="1"/>
    <col min="11270" max="11270" width="9.109375" style="113"/>
    <col min="11271" max="11271" width="13.44140625" style="113" customWidth="1"/>
    <col min="11272" max="11272" width="9.109375" style="113"/>
    <col min="11273" max="11273" width="13.6640625" style="113" customWidth="1"/>
    <col min="11274" max="11520" width="9.109375" style="113"/>
    <col min="11521" max="11521" width="9.5546875" style="113" customWidth="1"/>
    <col min="11522" max="11522" width="43.5546875" style="113" customWidth="1"/>
    <col min="11523" max="11524" width="9.109375" style="113"/>
    <col min="11525" max="11525" width="12.44140625" style="113" bestFit="1" customWidth="1"/>
    <col min="11526" max="11526" width="9.109375" style="113"/>
    <col min="11527" max="11527" width="13.44140625" style="113" customWidth="1"/>
    <col min="11528" max="11528" width="9.109375" style="113"/>
    <col min="11529" max="11529" width="13.6640625" style="113" customWidth="1"/>
    <col min="11530" max="11776" width="9.109375" style="113"/>
    <col min="11777" max="11777" width="9.5546875" style="113" customWidth="1"/>
    <col min="11778" max="11778" width="43.5546875" style="113" customWidth="1"/>
    <col min="11779" max="11780" width="9.109375" style="113"/>
    <col min="11781" max="11781" width="12.44140625" style="113" bestFit="1" customWidth="1"/>
    <col min="11782" max="11782" width="9.109375" style="113"/>
    <col min="11783" max="11783" width="13.44140625" style="113" customWidth="1"/>
    <col min="11784" max="11784" width="9.109375" style="113"/>
    <col min="11785" max="11785" width="13.6640625" style="113" customWidth="1"/>
    <col min="11786" max="12032" width="9.109375" style="113"/>
    <col min="12033" max="12033" width="9.5546875" style="113" customWidth="1"/>
    <col min="12034" max="12034" width="43.5546875" style="113" customWidth="1"/>
    <col min="12035" max="12036" width="9.109375" style="113"/>
    <col min="12037" max="12037" width="12.44140625" style="113" bestFit="1" customWidth="1"/>
    <col min="12038" max="12038" width="9.109375" style="113"/>
    <col min="12039" max="12039" width="13.44140625" style="113" customWidth="1"/>
    <col min="12040" max="12040" width="9.109375" style="113"/>
    <col min="12041" max="12041" width="13.6640625" style="113" customWidth="1"/>
    <col min="12042" max="12288" width="9.109375" style="113"/>
    <col min="12289" max="12289" width="9.5546875" style="113" customWidth="1"/>
    <col min="12290" max="12290" width="43.5546875" style="113" customWidth="1"/>
    <col min="12291" max="12292" width="9.109375" style="113"/>
    <col min="12293" max="12293" width="12.44140625" style="113" bestFit="1" customWidth="1"/>
    <col min="12294" max="12294" width="9.109375" style="113"/>
    <col min="12295" max="12295" width="13.44140625" style="113" customWidth="1"/>
    <col min="12296" max="12296" width="9.109375" style="113"/>
    <col min="12297" max="12297" width="13.6640625" style="113" customWidth="1"/>
    <col min="12298" max="12544" width="9.109375" style="113"/>
    <col min="12545" max="12545" width="9.5546875" style="113" customWidth="1"/>
    <col min="12546" max="12546" width="43.5546875" style="113" customWidth="1"/>
    <col min="12547" max="12548" width="9.109375" style="113"/>
    <col min="12549" max="12549" width="12.44140625" style="113" bestFit="1" customWidth="1"/>
    <col min="12550" max="12550" width="9.109375" style="113"/>
    <col min="12551" max="12551" width="13.44140625" style="113" customWidth="1"/>
    <col min="12552" max="12552" width="9.109375" style="113"/>
    <col min="12553" max="12553" width="13.6640625" style="113" customWidth="1"/>
    <col min="12554" max="12800" width="9.109375" style="113"/>
    <col min="12801" max="12801" width="9.5546875" style="113" customWidth="1"/>
    <col min="12802" max="12802" width="43.5546875" style="113" customWidth="1"/>
    <col min="12803" max="12804" width="9.109375" style="113"/>
    <col min="12805" max="12805" width="12.44140625" style="113" bestFit="1" customWidth="1"/>
    <col min="12806" max="12806" width="9.109375" style="113"/>
    <col min="12807" max="12807" width="13.44140625" style="113" customWidth="1"/>
    <col min="12808" max="12808" width="9.109375" style="113"/>
    <col min="12809" max="12809" width="13.6640625" style="113" customWidth="1"/>
    <col min="12810" max="13056" width="9.109375" style="113"/>
    <col min="13057" max="13057" width="9.5546875" style="113" customWidth="1"/>
    <col min="13058" max="13058" width="43.5546875" style="113" customWidth="1"/>
    <col min="13059" max="13060" width="9.109375" style="113"/>
    <col min="13061" max="13061" width="12.44140625" style="113" bestFit="1" customWidth="1"/>
    <col min="13062" max="13062" width="9.109375" style="113"/>
    <col min="13063" max="13063" width="13.44140625" style="113" customWidth="1"/>
    <col min="13064" max="13064" width="9.109375" style="113"/>
    <col min="13065" max="13065" width="13.6640625" style="113" customWidth="1"/>
    <col min="13066" max="13312" width="9.109375" style="113"/>
    <col min="13313" max="13313" width="9.5546875" style="113" customWidth="1"/>
    <col min="13314" max="13314" width="43.5546875" style="113" customWidth="1"/>
    <col min="13315" max="13316" width="9.109375" style="113"/>
    <col min="13317" max="13317" width="12.44140625" style="113" bestFit="1" customWidth="1"/>
    <col min="13318" max="13318" width="9.109375" style="113"/>
    <col min="13319" max="13319" width="13.44140625" style="113" customWidth="1"/>
    <col min="13320" max="13320" width="9.109375" style="113"/>
    <col min="13321" max="13321" width="13.6640625" style="113" customWidth="1"/>
    <col min="13322" max="13568" width="9.109375" style="113"/>
    <col min="13569" max="13569" width="9.5546875" style="113" customWidth="1"/>
    <col min="13570" max="13570" width="43.5546875" style="113" customWidth="1"/>
    <col min="13571" max="13572" width="9.109375" style="113"/>
    <col min="13573" max="13573" width="12.44140625" style="113" bestFit="1" customWidth="1"/>
    <col min="13574" max="13574" width="9.109375" style="113"/>
    <col min="13575" max="13575" width="13.44140625" style="113" customWidth="1"/>
    <col min="13576" max="13576" width="9.109375" style="113"/>
    <col min="13577" max="13577" width="13.6640625" style="113" customWidth="1"/>
    <col min="13578" max="13824" width="9.109375" style="113"/>
    <col min="13825" max="13825" width="9.5546875" style="113" customWidth="1"/>
    <col min="13826" max="13826" width="43.5546875" style="113" customWidth="1"/>
    <col min="13827" max="13828" width="9.109375" style="113"/>
    <col min="13829" max="13829" width="12.44140625" style="113" bestFit="1" customWidth="1"/>
    <col min="13830" max="13830" width="9.109375" style="113"/>
    <col min="13831" max="13831" width="13.44140625" style="113" customWidth="1"/>
    <col min="13832" max="13832" width="9.109375" style="113"/>
    <col min="13833" max="13833" width="13.6640625" style="113" customWidth="1"/>
    <col min="13834" max="14080" width="9.109375" style="113"/>
    <col min="14081" max="14081" width="9.5546875" style="113" customWidth="1"/>
    <col min="14082" max="14082" width="43.5546875" style="113" customWidth="1"/>
    <col min="14083" max="14084" width="9.109375" style="113"/>
    <col min="14085" max="14085" width="12.44140625" style="113" bestFit="1" customWidth="1"/>
    <col min="14086" max="14086" width="9.109375" style="113"/>
    <col min="14087" max="14087" width="13.44140625" style="113" customWidth="1"/>
    <col min="14088" max="14088" width="9.109375" style="113"/>
    <col min="14089" max="14089" width="13.6640625" style="113" customWidth="1"/>
    <col min="14090" max="14336" width="9.109375" style="113"/>
    <col min="14337" max="14337" width="9.5546875" style="113" customWidth="1"/>
    <col min="14338" max="14338" width="43.5546875" style="113" customWidth="1"/>
    <col min="14339" max="14340" width="9.109375" style="113"/>
    <col min="14341" max="14341" width="12.44140625" style="113" bestFit="1" customWidth="1"/>
    <col min="14342" max="14342" width="9.109375" style="113"/>
    <col min="14343" max="14343" width="13.44140625" style="113" customWidth="1"/>
    <col min="14344" max="14344" width="9.109375" style="113"/>
    <col min="14345" max="14345" width="13.6640625" style="113" customWidth="1"/>
    <col min="14346" max="14592" width="9.109375" style="113"/>
    <col min="14593" max="14593" width="9.5546875" style="113" customWidth="1"/>
    <col min="14594" max="14594" width="43.5546875" style="113" customWidth="1"/>
    <col min="14595" max="14596" width="9.109375" style="113"/>
    <col min="14597" max="14597" width="12.44140625" style="113" bestFit="1" customWidth="1"/>
    <col min="14598" max="14598" width="9.109375" style="113"/>
    <col min="14599" max="14599" width="13.44140625" style="113" customWidth="1"/>
    <col min="14600" max="14600" width="9.109375" style="113"/>
    <col min="14601" max="14601" width="13.6640625" style="113" customWidth="1"/>
    <col min="14602" max="14848" width="9.109375" style="113"/>
    <col min="14849" max="14849" width="9.5546875" style="113" customWidth="1"/>
    <col min="14850" max="14850" width="43.5546875" style="113" customWidth="1"/>
    <col min="14851" max="14852" width="9.109375" style="113"/>
    <col min="14853" max="14853" width="12.44140625" style="113" bestFit="1" customWidth="1"/>
    <col min="14854" max="14854" width="9.109375" style="113"/>
    <col min="14855" max="14855" width="13.44140625" style="113" customWidth="1"/>
    <col min="14856" max="14856" width="9.109375" style="113"/>
    <col min="14857" max="14857" width="13.6640625" style="113" customWidth="1"/>
    <col min="14858" max="15104" width="9.109375" style="113"/>
    <col min="15105" max="15105" width="9.5546875" style="113" customWidth="1"/>
    <col min="15106" max="15106" width="43.5546875" style="113" customWidth="1"/>
    <col min="15107" max="15108" width="9.109375" style="113"/>
    <col min="15109" max="15109" width="12.44140625" style="113" bestFit="1" customWidth="1"/>
    <col min="15110" max="15110" width="9.109375" style="113"/>
    <col min="15111" max="15111" width="13.44140625" style="113" customWidth="1"/>
    <col min="15112" max="15112" width="9.109375" style="113"/>
    <col min="15113" max="15113" width="13.6640625" style="113" customWidth="1"/>
    <col min="15114" max="15360" width="9.109375" style="113"/>
    <col min="15361" max="15361" width="9.5546875" style="113" customWidth="1"/>
    <col min="15362" max="15362" width="43.5546875" style="113" customWidth="1"/>
    <col min="15363" max="15364" width="9.109375" style="113"/>
    <col min="15365" max="15365" width="12.44140625" style="113" bestFit="1" customWidth="1"/>
    <col min="15366" max="15366" width="9.109375" style="113"/>
    <col min="15367" max="15367" width="13.44140625" style="113" customWidth="1"/>
    <col min="15368" max="15368" width="9.109375" style="113"/>
    <col min="15369" max="15369" width="13.6640625" style="113" customWidth="1"/>
    <col min="15370" max="15616" width="9.109375" style="113"/>
    <col min="15617" max="15617" width="9.5546875" style="113" customWidth="1"/>
    <col min="15618" max="15618" width="43.5546875" style="113" customWidth="1"/>
    <col min="15619" max="15620" width="9.109375" style="113"/>
    <col min="15621" max="15621" width="12.44140625" style="113" bestFit="1" customWidth="1"/>
    <col min="15622" max="15622" width="9.109375" style="113"/>
    <col min="15623" max="15623" width="13.44140625" style="113" customWidth="1"/>
    <col min="15624" max="15624" width="9.109375" style="113"/>
    <col min="15625" max="15625" width="13.6640625" style="113" customWidth="1"/>
    <col min="15626" max="15872" width="9.109375" style="113"/>
    <col min="15873" max="15873" width="9.5546875" style="113" customWidth="1"/>
    <col min="15874" max="15874" width="43.5546875" style="113" customWidth="1"/>
    <col min="15875" max="15876" width="9.109375" style="113"/>
    <col min="15877" max="15877" width="12.44140625" style="113" bestFit="1" customWidth="1"/>
    <col min="15878" max="15878" width="9.109375" style="113"/>
    <col min="15879" max="15879" width="13.44140625" style="113" customWidth="1"/>
    <col min="15880" max="15880" width="9.109375" style="113"/>
    <col min="15881" max="15881" width="13.6640625" style="113" customWidth="1"/>
    <col min="15882" max="16128" width="9.109375" style="113"/>
    <col min="16129" max="16129" width="9.5546875" style="113" customWidth="1"/>
    <col min="16130" max="16130" width="43.5546875" style="113" customWidth="1"/>
    <col min="16131" max="16132" width="9.109375" style="113"/>
    <col min="16133" max="16133" width="12.44140625" style="113" bestFit="1" customWidth="1"/>
    <col min="16134" max="16134" width="9.109375" style="113"/>
    <col min="16135" max="16135" width="13.44140625" style="113" customWidth="1"/>
    <col min="16136" max="16136" width="9.109375" style="113"/>
    <col min="16137" max="16137" width="13.6640625" style="113" customWidth="1"/>
    <col min="16138" max="16384" width="9.109375" style="113"/>
  </cols>
  <sheetData>
    <row r="1" spans="1:254" ht="25.5" customHeight="1">
      <c r="A1" s="718" t="s">
        <v>74</v>
      </c>
      <c r="B1" s="718"/>
      <c r="C1" s="718"/>
      <c r="D1" s="718"/>
      <c r="E1" s="718"/>
      <c r="F1" s="718"/>
      <c r="G1" s="718"/>
      <c r="H1" s="718"/>
      <c r="I1" s="111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</row>
    <row r="2" spans="1:254">
      <c r="A2" s="114"/>
      <c r="B2" s="114"/>
      <c r="C2" s="115"/>
      <c r="D2" s="114"/>
      <c r="E2" s="115"/>
      <c r="F2" s="114"/>
      <c r="G2" s="114"/>
      <c r="H2" s="114"/>
      <c r="I2" s="114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</row>
    <row r="3" spans="1:254">
      <c r="A3" s="116" t="s">
        <v>75</v>
      </c>
      <c r="B3" s="112" t="s">
        <v>76</v>
      </c>
      <c r="C3" s="117"/>
      <c r="D3" s="118"/>
      <c r="E3" s="117"/>
      <c r="F3" s="118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</row>
    <row r="4" spans="1:254">
      <c r="A4" s="116" t="s">
        <v>77</v>
      </c>
      <c r="B4" s="112" t="s">
        <v>78</v>
      </c>
      <c r="C4" s="117"/>
      <c r="D4" s="118"/>
      <c r="E4" s="117"/>
      <c r="F4" s="1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</row>
    <row r="5" spans="1:254">
      <c r="A5" s="116" t="s">
        <v>79</v>
      </c>
      <c r="B5" s="119">
        <f>'[1]ปร.6 สำนักงานใหม่'!E8</f>
        <v>42592</v>
      </c>
      <c r="C5" s="117"/>
      <c r="D5" s="118"/>
      <c r="E5" s="117"/>
      <c r="F5" s="118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>
      <c r="A6" s="112"/>
      <c r="B6" s="112"/>
      <c r="C6" s="117"/>
      <c r="D6" s="118"/>
      <c r="E6" s="117"/>
      <c r="F6" s="118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254">
      <c r="A7" s="112" t="s">
        <v>80</v>
      </c>
      <c r="B7" s="112"/>
      <c r="C7" s="117"/>
      <c r="D7" s="118"/>
      <c r="E7" s="117"/>
      <c r="F7" s="118"/>
      <c r="G7" s="112" t="s">
        <v>43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</row>
    <row r="8" spans="1:254">
      <c r="A8" s="112"/>
      <c r="B8" s="112" t="s">
        <v>81</v>
      </c>
      <c r="C8" s="117">
        <v>260</v>
      </c>
      <c r="D8" s="118" t="s">
        <v>53</v>
      </c>
      <c r="E8" s="117" t="e">
        <f>'ราคาวัสดุพานิชย์ '!#REF!/1000</f>
        <v>#REF!</v>
      </c>
      <c r="F8" s="118" t="s">
        <v>82</v>
      </c>
      <c r="G8" s="125" t="e">
        <f t="shared" ref="G8:G10" si="0">C8*E8</f>
        <v>#REF!</v>
      </c>
      <c r="H8" s="112" t="s">
        <v>55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</row>
    <row r="9" spans="1:254">
      <c r="A9" s="112"/>
      <c r="B9" s="112" t="s">
        <v>83</v>
      </c>
      <c r="C9" s="117">
        <v>0.62</v>
      </c>
      <c r="D9" s="118" t="s">
        <v>52</v>
      </c>
      <c r="E9" s="117" t="e">
        <f>'ราคาวัสดุพานิชย์ '!#REF!</f>
        <v>#REF!</v>
      </c>
      <c r="F9" s="118" t="s">
        <v>82</v>
      </c>
      <c r="G9" s="125" t="e">
        <f t="shared" si="0"/>
        <v>#REF!</v>
      </c>
      <c r="H9" s="112" t="s">
        <v>55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</row>
    <row r="10" spans="1:254">
      <c r="A10" s="112"/>
      <c r="B10" s="112" t="s">
        <v>84</v>
      </c>
      <c r="C10" s="117">
        <v>1.03</v>
      </c>
      <c r="D10" s="118" t="s">
        <v>52</v>
      </c>
      <c r="E10" s="117" t="e">
        <f>'ราคาวัสดุพานิชย์ '!#REF!</f>
        <v>#REF!</v>
      </c>
      <c r="F10" s="118" t="s">
        <v>82</v>
      </c>
      <c r="G10" s="125" t="e">
        <f t="shared" si="0"/>
        <v>#REF!</v>
      </c>
      <c r="H10" s="112" t="s">
        <v>55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</row>
    <row r="11" spans="1:254" ht="21.6" thickBot="1">
      <c r="A11" s="112"/>
      <c r="B11" s="112"/>
      <c r="C11" s="117">
        <v>1</v>
      </c>
      <c r="D11" s="118" t="s">
        <v>52</v>
      </c>
      <c r="E11" s="117"/>
      <c r="F11" s="118" t="s">
        <v>82</v>
      </c>
      <c r="G11" s="121" t="e">
        <f>SUM(G8:G10)</f>
        <v>#REF!</v>
      </c>
      <c r="H11" s="112" t="s">
        <v>85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</row>
    <row r="12" spans="1:254" ht="21.6" thickTop="1">
      <c r="A12" s="112"/>
      <c r="B12" s="112"/>
      <c r="C12" s="117"/>
      <c r="D12" s="118"/>
      <c r="E12" s="117"/>
      <c r="F12" s="1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</row>
    <row r="13" spans="1:254" hidden="1">
      <c r="A13" s="122" t="s">
        <v>86</v>
      </c>
      <c r="B13" s="122"/>
      <c r="C13" s="123"/>
      <c r="D13" s="124"/>
      <c r="E13" s="123"/>
      <c r="F13" s="124"/>
      <c r="G13" s="122"/>
      <c r="H13" s="12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 hidden="1">
      <c r="A14" s="122"/>
      <c r="B14" s="122" t="s">
        <v>87</v>
      </c>
      <c r="C14" s="123">
        <v>28</v>
      </c>
      <c r="D14" s="124" t="s">
        <v>58</v>
      </c>
      <c r="E14" s="123" t="e">
        <f>'ราคาวัสดุพานิชย์ '!#REF!/28</f>
        <v>#REF!</v>
      </c>
      <c r="F14" s="124" t="s">
        <v>82</v>
      </c>
      <c r="G14" s="125" t="e">
        <f>C14*E14</f>
        <v>#REF!</v>
      </c>
      <c r="H14" s="122" t="s">
        <v>55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</row>
    <row r="15" spans="1:254" hidden="1">
      <c r="A15" s="122"/>
      <c r="B15" s="122" t="s">
        <v>88</v>
      </c>
      <c r="C15" s="123">
        <v>21.51</v>
      </c>
      <c r="D15" s="124" t="s">
        <v>53</v>
      </c>
      <c r="E15" s="123" t="e">
        <f>'ราคาวัสดุพานิชย์ '!#REF!/1000</f>
        <v>#REF!</v>
      </c>
      <c r="F15" s="124" t="s">
        <v>82</v>
      </c>
      <c r="G15" s="125" t="e">
        <f>C15*E15</f>
        <v>#REF!</v>
      </c>
      <c r="H15" s="122" t="s">
        <v>55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</row>
    <row r="16" spans="1:254" hidden="1">
      <c r="A16" s="122"/>
      <c r="B16" s="122" t="s">
        <v>89</v>
      </c>
      <c r="C16" s="123">
        <v>0.25</v>
      </c>
      <c r="D16" s="124" t="s">
        <v>53</v>
      </c>
      <c r="E16" s="123">
        <v>25</v>
      </c>
      <c r="F16" s="124" t="s">
        <v>82</v>
      </c>
      <c r="G16" s="125">
        <f>C16*E16</f>
        <v>6.25</v>
      </c>
      <c r="H16" s="122" t="s">
        <v>55</v>
      </c>
      <c r="I16" s="112" t="s">
        <v>90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</row>
    <row r="17" spans="1:254" hidden="1">
      <c r="A17" s="122"/>
      <c r="B17" s="122" t="s">
        <v>83</v>
      </c>
      <c r="C17" s="123">
        <v>0.11</v>
      </c>
      <c r="D17" s="124" t="s">
        <v>52</v>
      </c>
      <c r="E17" s="117" t="e">
        <f>'ราคาวัสดุพานิชย์ '!#REF!</f>
        <v>#REF!</v>
      </c>
      <c r="F17" s="124" t="s">
        <v>82</v>
      </c>
      <c r="G17" s="125" t="e">
        <f>C17*E17</f>
        <v>#REF!</v>
      </c>
      <c r="H17" s="122" t="s">
        <v>55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 ht="21.6" hidden="1" thickBot="1">
      <c r="A18" s="122"/>
      <c r="B18" s="122"/>
      <c r="C18" s="123">
        <v>1</v>
      </c>
      <c r="D18" s="124" t="s">
        <v>19</v>
      </c>
      <c r="E18" s="123"/>
      <c r="F18" s="124" t="s">
        <v>82</v>
      </c>
      <c r="G18" s="126" t="e">
        <f>SUM(G14:G17)</f>
        <v>#REF!</v>
      </c>
      <c r="H18" s="122" t="s">
        <v>91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ht="21.6" hidden="1" thickTop="1">
      <c r="A19" s="122"/>
      <c r="B19" s="122"/>
      <c r="C19" s="123"/>
      <c r="D19" s="124"/>
      <c r="E19" s="123"/>
      <c r="F19" s="124"/>
      <c r="G19" s="125"/>
      <c r="H19" s="12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>
      <c r="A20" s="127" t="s">
        <v>92</v>
      </c>
      <c r="B20" s="127"/>
      <c r="C20" s="128"/>
      <c r="D20" s="129"/>
      <c r="E20" s="128"/>
      <c r="F20" s="129"/>
      <c r="G20" s="127"/>
      <c r="H20" s="12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>
      <c r="A21" s="127"/>
      <c r="B21" s="127" t="s">
        <v>93</v>
      </c>
      <c r="C21" s="123">
        <v>70</v>
      </c>
      <c r="D21" s="129" t="s">
        <v>94</v>
      </c>
      <c r="E21" s="128">
        <v>4</v>
      </c>
      <c r="F21" s="129" t="s">
        <v>82</v>
      </c>
      <c r="G21" s="130">
        <f>C21*E21</f>
        <v>280</v>
      </c>
      <c r="H21" s="127" t="s">
        <v>55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</row>
    <row r="22" spans="1:254">
      <c r="A22" s="127"/>
      <c r="B22" s="127" t="s">
        <v>88</v>
      </c>
      <c r="C22" s="123">
        <v>8.1199999999999992</v>
      </c>
      <c r="D22" s="129" t="s">
        <v>53</v>
      </c>
      <c r="E22" s="123" t="e">
        <f>'ราคาวัสดุพานิชย์ '!#REF!/1000</f>
        <v>#REF!</v>
      </c>
      <c r="F22" s="129" t="s">
        <v>82</v>
      </c>
      <c r="G22" s="130" t="e">
        <f>C22*E22</f>
        <v>#REF!</v>
      </c>
      <c r="H22" s="127" t="s">
        <v>55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</row>
    <row r="23" spans="1:254">
      <c r="A23" s="127"/>
      <c r="B23" s="127" t="s">
        <v>95</v>
      </c>
      <c r="C23" s="123">
        <v>5.21</v>
      </c>
      <c r="D23" s="129" t="s">
        <v>53</v>
      </c>
      <c r="E23" s="128">
        <v>0</v>
      </c>
      <c r="F23" s="129" t="s">
        <v>82</v>
      </c>
      <c r="G23" s="130">
        <f>C23*E23</f>
        <v>0</v>
      </c>
      <c r="H23" s="127" t="s">
        <v>55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>
      <c r="A24" s="127"/>
      <c r="B24" s="127" t="s">
        <v>83</v>
      </c>
      <c r="C24" s="123">
        <v>2.5000000000000001E-2</v>
      </c>
      <c r="D24" s="129" t="s">
        <v>52</v>
      </c>
      <c r="E24" s="117" t="e">
        <f>'ราคาวัสดุพานิชย์ '!#REF!</f>
        <v>#REF!</v>
      </c>
      <c r="F24" s="129" t="s">
        <v>82</v>
      </c>
      <c r="G24" s="130" t="e">
        <f>C24*E24</f>
        <v>#REF!</v>
      </c>
      <c r="H24" s="127" t="s">
        <v>55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pans="1:254" ht="21.6" thickBot="1">
      <c r="A25" s="127"/>
      <c r="B25" s="127"/>
      <c r="C25" s="128">
        <v>1</v>
      </c>
      <c r="D25" s="129" t="s">
        <v>19</v>
      </c>
      <c r="E25" s="128"/>
      <c r="F25" s="129" t="s">
        <v>82</v>
      </c>
      <c r="G25" s="239" t="e">
        <f>SUM(G21:G24)</f>
        <v>#REF!</v>
      </c>
      <c r="H25" s="127" t="s">
        <v>91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ht="21.6" thickTop="1">
      <c r="A26" s="112"/>
      <c r="B26" s="112"/>
      <c r="C26" s="117"/>
      <c r="D26" s="118"/>
      <c r="E26" s="131"/>
      <c r="F26" s="118"/>
      <c r="G26" s="13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</row>
    <row r="27" spans="1:254">
      <c r="A27" s="127" t="s">
        <v>96</v>
      </c>
      <c r="B27" s="127"/>
      <c r="C27" s="128"/>
      <c r="D27" s="129"/>
      <c r="E27" s="128"/>
      <c r="F27" s="129"/>
      <c r="G27" s="127"/>
      <c r="H27" s="127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</row>
    <row r="28" spans="1:254">
      <c r="A28" s="127"/>
      <c r="B28" s="127" t="s">
        <v>97</v>
      </c>
      <c r="C28" s="128">
        <v>26</v>
      </c>
      <c r="D28" s="129" t="s">
        <v>58</v>
      </c>
      <c r="E28" s="128">
        <f>'[1]ราคาวัสดุพานิชย์ '!$D$28/25</f>
        <v>6.3552</v>
      </c>
      <c r="F28" s="129" t="s">
        <v>82</v>
      </c>
      <c r="G28" s="132">
        <f>C28*E28</f>
        <v>165.23519999999999</v>
      </c>
      <c r="H28" s="127" t="s">
        <v>55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</row>
    <row r="29" spans="1:254">
      <c r="A29" s="127"/>
      <c r="B29" s="127" t="s">
        <v>88</v>
      </c>
      <c r="C29" s="128">
        <v>18</v>
      </c>
      <c r="D29" s="129" t="s">
        <v>53</v>
      </c>
      <c r="E29" s="123">
        <f>'[1]ราคาวัสดุพานิชย์ '!$D$7/1000</f>
        <v>2.7663500000000001</v>
      </c>
      <c r="F29" s="129" t="s">
        <v>82</v>
      </c>
      <c r="G29" s="132">
        <f>C29*E29</f>
        <v>49.7943</v>
      </c>
      <c r="H29" s="127" t="s">
        <v>55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</row>
    <row r="30" spans="1:254">
      <c r="A30" s="127"/>
      <c r="B30" s="127" t="s">
        <v>89</v>
      </c>
      <c r="C30" s="128">
        <v>0.22</v>
      </c>
      <c r="D30" s="129" t="s">
        <v>53</v>
      </c>
      <c r="E30" s="123">
        <v>25</v>
      </c>
      <c r="F30" s="129" t="s">
        <v>82</v>
      </c>
      <c r="G30" s="132">
        <f>C30*E30</f>
        <v>5.5</v>
      </c>
      <c r="H30" s="127" t="s">
        <v>55</v>
      </c>
      <c r="I30" s="112" t="s">
        <v>90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</row>
    <row r="31" spans="1:254">
      <c r="A31" s="127"/>
      <c r="B31" s="127" t="s">
        <v>98</v>
      </c>
      <c r="C31" s="128">
        <v>0.04</v>
      </c>
      <c r="D31" s="129" t="s">
        <v>52</v>
      </c>
      <c r="E31" s="128">
        <f>'[1]ราคาวัสดุพานิชย์ '!$D$11</f>
        <v>687.23</v>
      </c>
      <c r="F31" s="129" t="s">
        <v>82</v>
      </c>
      <c r="G31" s="132">
        <f>C31*E31</f>
        <v>27.4892</v>
      </c>
      <c r="H31" s="127" t="s">
        <v>55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</row>
    <row r="32" spans="1:254" ht="21.6" thickBot="1">
      <c r="A32" s="127"/>
      <c r="B32" s="127"/>
      <c r="C32" s="128">
        <v>1</v>
      </c>
      <c r="D32" s="129" t="s">
        <v>19</v>
      </c>
      <c r="E32" s="128"/>
      <c r="F32" s="129" t="s">
        <v>82</v>
      </c>
      <c r="G32" s="121">
        <f>SUM(G28:G31)</f>
        <v>248.0187</v>
      </c>
      <c r="H32" s="127" t="s">
        <v>91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</row>
    <row r="33" spans="1:254" ht="21.6" thickTop="1">
      <c r="A33" s="127"/>
      <c r="B33" s="127"/>
      <c r="C33" s="128"/>
      <c r="D33" s="129"/>
      <c r="E33" s="128"/>
      <c r="F33" s="129"/>
      <c r="G33" s="132"/>
      <c r="H33" s="127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</row>
    <row r="34" spans="1:254" hidden="1">
      <c r="A34" s="127" t="s">
        <v>295</v>
      </c>
      <c r="B34" s="127"/>
      <c r="C34" s="128"/>
      <c r="D34" s="129"/>
      <c r="E34" s="128"/>
      <c r="F34" s="129"/>
      <c r="G34" s="127"/>
      <c r="H34" s="127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</row>
    <row r="35" spans="1:254" hidden="1">
      <c r="A35" s="127"/>
      <c r="B35" s="127" t="s">
        <v>296</v>
      </c>
      <c r="C35" s="128">
        <v>4</v>
      </c>
      <c r="D35" s="129" t="s">
        <v>58</v>
      </c>
      <c r="E35" s="128">
        <v>102</v>
      </c>
      <c r="F35" s="129" t="s">
        <v>82</v>
      </c>
      <c r="G35" s="132">
        <f>C35*E35</f>
        <v>408</v>
      </c>
      <c r="H35" s="127" t="s">
        <v>55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</row>
    <row r="36" spans="1:254" hidden="1">
      <c r="A36" s="127"/>
      <c r="B36" s="127" t="s">
        <v>88</v>
      </c>
      <c r="C36" s="128">
        <v>18</v>
      </c>
      <c r="D36" s="129" t="s">
        <v>53</v>
      </c>
      <c r="E36" s="123" t="e">
        <f>'ราคาวัสดุพานิชย์ '!#REF!/1000</f>
        <v>#REF!</v>
      </c>
      <c r="F36" s="129" t="s">
        <v>82</v>
      </c>
      <c r="G36" s="132" t="e">
        <f>C36*E36</f>
        <v>#REF!</v>
      </c>
      <c r="H36" s="127" t="s">
        <v>55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</row>
    <row r="37" spans="1:254" hidden="1">
      <c r="A37" s="127"/>
      <c r="B37" s="127" t="s">
        <v>89</v>
      </c>
      <c r="C37" s="128">
        <v>0.22</v>
      </c>
      <c r="D37" s="129" t="s">
        <v>53</v>
      </c>
      <c r="E37" s="123">
        <v>25</v>
      </c>
      <c r="F37" s="129" t="s">
        <v>82</v>
      </c>
      <c r="G37" s="132">
        <f>C37*E37</f>
        <v>5.5</v>
      </c>
      <c r="H37" s="127" t="s">
        <v>55</v>
      </c>
      <c r="I37" s="112" t="s">
        <v>90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</row>
    <row r="38" spans="1:254" hidden="1">
      <c r="A38" s="127"/>
      <c r="B38" s="127" t="s">
        <v>98</v>
      </c>
      <c r="C38" s="128">
        <v>0.04</v>
      </c>
      <c r="D38" s="129" t="s">
        <v>52</v>
      </c>
      <c r="E38" s="128" t="e">
        <f>'ราคาวัสดุพานิชย์ '!#REF!</f>
        <v>#REF!</v>
      </c>
      <c r="F38" s="129" t="s">
        <v>82</v>
      </c>
      <c r="G38" s="132" t="e">
        <f>C38*E38</f>
        <v>#REF!</v>
      </c>
      <c r="H38" s="127" t="s">
        <v>55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</row>
    <row r="39" spans="1:254" ht="21.6" hidden="1" thickBot="1">
      <c r="A39" s="127"/>
      <c r="B39" s="127"/>
      <c r="C39" s="128">
        <v>1</v>
      </c>
      <c r="D39" s="129" t="s">
        <v>19</v>
      </c>
      <c r="E39" s="128"/>
      <c r="F39" s="129" t="s">
        <v>82</v>
      </c>
      <c r="G39" s="133" t="e">
        <f>SUM(G35:G38)</f>
        <v>#REF!</v>
      </c>
      <c r="H39" s="127" t="s">
        <v>91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</row>
    <row r="40" spans="1:254">
      <c r="A40" s="112"/>
      <c r="B40" s="112"/>
      <c r="C40" s="117"/>
      <c r="D40" s="118"/>
      <c r="E40" s="117"/>
      <c r="F40" s="11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</row>
    <row r="41" spans="1:254">
      <c r="A41" s="127" t="s">
        <v>297</v>
      </c>
      <c r="B41" s="127"/>
      <c r="C41" s="128"/>
      <c r="D41" s="129"/>
      <c r="E41" s="128"/>
      <c r="F41" s="129"/>
      <c r="G41" s="127"/>
      <c r="H41" s="127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</row>
    <row r="42" spans="1:254">
      <c r="A42" s="127"/>
      <c r="B42" s="127" t="s">
        <v>298</v>
      </c>
      <c r="C42" s="128">
        <v>7</v>
      </c>
      <c r="D42" s="129" t="s">
        <v>58</v>
      </c>
      <c r="E42" s="128">
        <v>18</v>
      </c>
      <c r="F42" s="129" t="s">
        <v>82</v>
      </c>
      <c r="G42" s="132">
        <f>C42*E42</f>
        <v>126</v>
      </c>
      <c r="H42" s="127" t="s">
        <v>55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</row>
    <row r="43" spans="1:254">
      <c r="A43" s="127"/>
      <c r="B43" s="127" t="s">
        <v>88</v>
      </c>
      <c r="C43" s="128">
        <v>18</v>
      </c>
      <c r="D43" s="129" t="s">
        <v>53</v>
      </c>
      <c r="E43" s="123" t="e">
        <f>'ราคาวัสดุพานิชย์ '!#REF!/1000</f>
        <v>#REF!</v>
      </c>
      <c r="F43" s="129" t="s">
        <v>82</v>
      </c>
      <c r="G43" s="132" t="e">
        <f>C43*E43</f>
        <v>#REF!</v>
      </c>
      <c r="H43" s="127" t="s">
        <v>55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</row>
    <row r="44" spans="1:254">
      <c r="A44" s="127"/>
      <c r="B44" s="127" t="s">
        <v>89</v>
      </c>
      <c r="C44" s="128">
        <v>0.22</v>
      </c>
      <c r="D44" s="129" t="s">
        <v>53</v>
      </c>
      <c r="E44" s="123">
        <v>25</v>
      </c>
      <c r="F44" s="129" t="s">
        <v>82</v>
      </c>
      <c r="G44" s="132">
        <f>C44*E44</f>
        <v>5.5</v>
      </c>
      <c r="H44" s="127" t="s">
        <v>55</v>
      </c>
      <c r="I44" s="112" t="s">
        <v>90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</row>
    <row r="45" spans="1:254">
      <c r="A45" s="127"/>
      <c r="B45" s="127" t="s">
        <v>98</v>
      </c>
      <c r="C45" s="128">
        <v>0.04</v>
      </c>
      <c r="D45" s="129" t="s">
        <v>52</v>
      </c>
      <c r="E45" s="128" t="e">
        <f>'ราคาวัสดุพานิชย์ '!#REF!</f>
        <v>#REF!</v>
      </c>
      <c r="F45" s="129" t="s">
        <v>82</v>
      </c>
      <c r="G45" s="132" t="e">
        <f>C45*E45</f>
        <v>#REF!</v>
      </c>
      <c r="H45" s="127" t="s">
        <v>55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</row>
    <row r="46" spans="1:254" ht="21.6" thickBot="1">
      <c r="A46" s="127"/>
      <c r="B46" s="127"/>
      <c r="C46" s="128">
        <v>1</v>
      </c>
      <c r="D46" s="129" t="s">
        <v>19</v>
      </c>
      <c r="E46" s="128"/>
      <c r="F46" s="129" t="s">
        <v>82</v>
      </c>
      <c r="G46" s="121" t="e">
        <f>SUM(G42:G45)</f>
        <v>#REF!</v>
      </c>
      <c r="H46" s="127" t="s">
        <v>91</v>
      </c>
      <c r="I46" s="138" t="e">
        <f>G46*1.05</f>
        <v>#REF!</v>
      </c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</row>
    <row r="47" spans="1:254" ht="21.6" hidden="1" thickTop="1">
      <c r="A47" s="127" t="s">
        <v>99</v>
      </c>
      <c r="B47" s="127"/>
      <c r="C47" s="128"/>
      <c r="D47" s="129"/>
      <c r="E47" s="128"/>
      <c r="F47" s="129"/>
      <c r="G47" s="132"/>
      <c r="H47" s="127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</row>
    <row r="48" spans="1:254" hidden="1">
      <c r="A48" s="127"/>
      <c r="B48" s="122" t="s">
        <v>100</v>
      </c>
      <c r="C48" s="128">
        <v>1</v>
      </c>
      <c r="D48" s="129" t="s">
        <v>19</v>
      </c>
      <c r="E48" s="128">
        <v>200</v>
      </c>
      <c r="F48" s="129" t="s">
        <v>101</v>
      </c>
      <c r="G48" s="132">
        <f>C48*E48</f>
        <v>200</v>
      </c>
      <c r="H48" s="127" t="s">
        <v>55</v>
      </c>
      <c r="I48" s="112" t="s">
        <v>102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</row>
    <row r="49" spans="1:254" hidden="1">
      <c r="A49" s="127"/>
      <c r="B49" s="122" t="s">
        <v>88</v>
      </c>
      <c r="C49" s="123">
        <v>18</v>
      </c>
      <c r="D49" s="124" t="s">
        <v>53</v>
      </c>
      <c r="E49" s="123">
        <f>'[1]ราคาวัสดุพานิชย์ '!$D$7/1000</f>
        <v>2.7663500000000001</v>
      </c>
      <c r="F49" s="129" t="s">
        <v>82</v>
      </c>
      <c r="G49" s="132">
        <f>C49*E49</f>
        <v>49.7943</v>
      </c>
      <c r="H49" s="127" t="s">
        <v>55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</row>
    <row r="50" spans="1:254" hidden="1">
      <c r="A50" s="127"/>
      <c r="B50" s="122" t="s">
        <v>103</v>
      </c>
      <c r="C50" s="123">
        <v>0.25</v>
      </c>
      <c r="D50" s="124" t="s">
        <v>53</v>
      </c>
      <c r="E50" s="128">
        <v>27.14</v>
      </c>
      <c r="F50" s="129" t="s">
        <v>82</v>
      </c>
      <c r="G50" s="132">
        <f>C50*E50</f>
        <v>6.7850000000000001</v>
      </c>
      <c r="H50" s="127" t="s">
        <v>55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</row>
    <row r="51" spans="1:254" hidden="1">
      <c r="A51" s="127"/>
      <c r="B51" s="122" t="s">
        <v>98</v>
      </c>
      <c r="C51" s="123">
        <v>0.04</v>
      </c>
      <c r="D51" s="124" t="s">
        <v>53</v>
      </c>
      <c r="E51" s="128">
        <f>'[1]ราคาวัสดุพานิชย์ '!$D$11</f>
        <v>687.23</v>
      </c>
      <c r="F51" s="129" t="s">
        <v>82</v>
      </c>
      <c r="G51" s="132">
        <f>C51*E51</f>
        <v>27.4892</v>
      </c>
      <c r="H51" s="127" t="s">
        <v>55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</row>
    <row r="52" spans="1:254" ht="21.6" hidden="1" thickBot="1">
      <c r="A52" s="127"/>
      <c r="B52" s="127"/>
      <c r="C52" s="128">
        <v>1</v>
      </c>
      <c r="D52" s="129" t="s">
        <v>19</v>
      </c>
      <c r="E52" s="128"/>
      <c r="F52" s="129" t="s">
        <v>82</v>
      </c>
      <c r="G52" s="133">
        <f>SUM(G48:G51)</f>
        <v>284.06849999999997</v>
      </c>
      <c r="H52" s="127" t="s">
        <v>91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</row>
    <row r="53" spans="1:254" ht="21.6" thickTop="1">
      <c r="A53" s="127"/>
      <c r="B53" s="127"/>
      <c r="C53" s="128"/>
      <c r="D53" s="129"/>
      <c r="E53" s="128"/>
      <c r="F53" s="129"/>
      <c r="G53" s="132"/>
      <c r="H53" s="127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</row>
    <row r="54" spans="1:254">
      <c r="A54" s="112" t="s">
        <v>104</v>
      </c>
      <c r="B54" s="112"/>
      <c r="C54" s="117"/>
      <c r="D54" s="118"/>
      <c r="E54" s="117"/>
      <c r="F54" s="1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</row>
    <row r="55" spans="1:254">
      <c r="A55" s="112"/>
      <c r="B55" s="112" t="s">
        <v>88</v>
      </c>
      <c r="C55" s="117">
        <v>12.05</v>
      </c>
      <c r="D55" s="118" t="s">
        <v>53</v>
      </c>
      <c r="E55" s="123" t="e">
        <f>'ราคาวัสดุพานิชย์ '!#REF!/1000</f>
        <v>#REF!</v>
      </c>
      <c r="F55" s="118" t="s">
        <v>82</v>
      </c>
      <c r="G55" s="134" t="e">
        <f>C55*E55</f>
        <v>#REF!</v>
      </c>
      <c r="H55" s="112" t="s">
        <v>55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</row>
    <row r="56" spans="1:254">
      <c r="A56" s="112"/>
      <c r="B56" s="112" t="s">
        <v>105</v>
      </c>
      <c r="C56" s="117">
        <v>7.7</v>
      </c>
      <c r="D56" s="118" t="s">
        <v>53</v>
      </c>
      <c r="E56" s="117">
        <v>2</v>
      </c>
      <c r="F56" s="118" t="s">
        <v>82</v>
      </c>
      <c r="G56" s="134">
        <f>C56*E56</f>
        <v>15.4</v>
      </c>
      <c r="H56" s="112" t="s">
        <v>55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</row>
    <row r="57" spans="1:254">
      <c r="A57" s="112"/>
      <c r="B57" s="112" t="s">
        <v>98</v>
      </c>
      <c r="C57" s="117">
        <v>0.04</v>
      </c>
      <c r="D57" s="118" t="s">
        <v>52</v>
      </c>
      <c r="E57" s="117" t="e">
        <f>'ราคาวัสดุพานิชย์ '!#REF!</f>
        <v>#REF!</v>
      </c>
      <c r="F57" s="118" t="s">
        <v>82</v>
      </c>
      <c r="G57" s="134" t="e">
        <f>C57*E57</f>
        <v>#REF!</v>
      </c>
      <c r="H57" s="112" t="s">
        <v>55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</row>
    <row r="58" spans="1:254" ht="21.6" thickBot="1">
      <c r="A58" s="112"/>
      <c r="B58" s="112"/>
      <c r="C58" s="117">
        <v>1</v>
      </c>
      <c r="D58" s="118" t="s">
        <v>19</v>
      </c>
      <c r="E58" s="117"/>
      <c r="F58" s="118" t="s">
        <v>82</v>
      </c>
      <c r="G58" s="135" t="e">
        <f>SUM(G55:G57)</f>
        <v>#REF!</v>
      </c>
      <c r="H58" s="112" t="s">
        <v>91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</row>
    <row r="59" spans="1:254" ht="21.6" thickTop="1">
      <c r="A59" s="112"/>
      <c r="B59" s="112"/>
      <c r="C59" s="117"/>
      <c r="D59" s="118"/>
      <c r="E59" s="117"/>
      <c r="F59" s="118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</row>
    <row r="60" spans="1:254">
      <c r="A60" s="112" t="s">
        <v>106</v>
      </c>
      <c r="B60" s="112"/>
      <c r="C60" s="117"/>
      <c r="D60" s="118"/>
      <c r="E60" s="117"/>
      <c r="F60" s="118" t="s">
        <v>43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</row>
    <row r="61" spans="1:254">
      <c r="A61" s="112"/>
      <c r="B61" s="112" t="s">
        <v>107</v>
      </c>
      <c r="C61" s="117">
        <v>0.01</v>
      </c>
      <c r="D61" s="118" t="s">
        <v>52</v>
      </c>
      <c r="E61" s="131" t="e">
        <f>'ราคาวัสดุพานิชย์ '!#REF!</f>
        <v>#REF!</v>
      </c>
      <c r="F61" s="118" t="s">
        <v>82</v>
      </c>
      <c r="G61" s="120" t="e">
        <f>C61*E61</f>
        <v>#REF!</v>
      </c>
      <c r="H61" s="112" t="s">
        <v>55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</row>
    <row r="62" spans="1:254">
      <c r="A62" s="112"/>
      <c r="B62" s="112" t="s">
        <v>108</v>
      </c>
      <c r="C62" s="117">
        <v>0.56999999999999995</v>
      </c>
      <c r="D62" s="118" t="s">
        <v>53</v>
      </c>
      <c r="E62" s="131">
        <v>24.744389999999999</v>
      </c>
      <c r="F62" s="118" t="s">
        <v>82</v>
      </c>
      <c r="G62" s="120">
        <f>C62*E62</f>
        <v>14.104302299999999</v>
      </c>
      <c r="H62" s="112" t="s">
        <v>55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</row>
    <row r="63" spans="1:254">
      <c r="A63" s="112"/>
      <c r="B63" s="112" t="s">
        <v>109</v>
      </c>
      <c r="C63" s="117">
        <f>(0.1*1*2)*0.3</f>
        <v>0.06</v>
      </c>
      <c r="D63" s="118" t="s">
        <v>19</v>
      </c>
      <c r="E63" s="131">
        <v>514.02</v>
      </c>
      <c r="F63" s="118" t="s">
        <v>82</v>
      </c>
      <c r="G63" s="120">
        <f>C63*E63</f>
        <v>30.841199999999997</v>
      </c>
      <c r="H63" s="112" t="s">
        <v>55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</row>
    <row r="64" spans="1:254">
      <c r="A64" s="112"/>
      <c r="B64" s="122" t="s">
        <v>110</v>
      </c>
      <c r="C64" s="123">
        <f>C63*0.3</f>
        <v>1.7999999999999999E-2</v>
      </c>
      <c r="D64" s="124" t="s">
        <v>53</v>
      </c>
      <c r="E64" s="131">
        <v>70.8</v>
      </c>
      <c r="F64" s="118" t="s">
        <v>82</v>
      </c>
      <c r="G64" s="120">
        <f>C64*E64</f>
        <v>1.2743999999999998</v>
      </c>
      <c r="H64" s="112" t="s">
        <v>55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</row>
    <row r="65" spans="1:254">
      <c r="A65" s="112"/>
      <c r="B65" s="122" t="s">
        <v>111</v>
      </c>
      <c r="C65" s="123">
        <f>C62*0.25</f>
        <v>0.14249999999999999</v>
      </c>
      <c r="D65" s="124" t="s">
        <v>53</v>
      </c>
      <c r="E65" s="131">
        <v>443.93</v>
      </c>
      <c r="F65" s="118" t="s">
        <v>82</v>
      </c>
      <c r="G65" s="120">
        <f>C65*E65</f>
        <v>63.260024999999999</v>
      </c>
      <c r="H65" s="112" t="s">
        <v>55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</row>
    <row r="66" spans="1:254" ht="21.6" thickBot="1">
      <c r="A66" s="112"/>
      <c r="B66" s="112"/>
      <c r="C66" s="117">
        <v>1</v>
      </c>
      <c r="D66" s="118" t="s">
        <v>21</v>
      </c>
      <c r="E66" s="131"/>
      <c r="F66" s="118" t="s">
        <v>82</v>
      </c>
      <c r="G66" s="121" t="e">
        <f>SUM(G61:G65)</f>
        <v>#REF!</v>
      </c>
      <c r="H66" s="112" t="s">
        <v>112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</row>
    <row r="67" spans="1:254" ht="21.6" thickTop="1">
      <c r="A67" s="112"/>
      <c r="B67" s="112"/>
      <c r="C67" s="117"/>
      <c r="D67" s="118"/>
      <c r="E67" s="131"/>
      <c r="F67" s="118"/>
      <c r="G67" s="13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</row>
    <row r="68" spans="1:254">
      <c r="A68" s="122" t="s">
        <v>113</v>
      </c>
      <c r="B68" s="122"/>
      <c r="C68" s="123"/>
      <c r="D68" s="124"/>
      <c r="E68" s="123"/>
      <c r="F68" s="124"/>
      <c r="G68" s="122"/>
      <c r="H68" s="12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</row>
    <row r="69" spans="1:254">
      <c r="A69" s="122" t="s">
        <v>114</v>
      </c>
      <c r="B69" s="122"/>
      <c r="C69" s="123"/>
      <c r="D69" s="124"/>
      <c r="E69" s="123"/>
      <c r="F69" s="124"/>
      <c r="G69" s="122"/>
      <c r="H69" s="12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</row>
    <row r="70" spans="1:254">
      <c r="A70" s="122"/>
      <c r="B70" s="122" t="s">
        <v>115</v>
      </c>
      <c r="C70" s="123">
        <v>1</v>
      </c>
      <c r="D70" s="124" t="s">
        <v>19</v>
      </c>
      <c r="E70" s="123" t="e">
        <f>'ราคาวัสดุพานิชย์ '!#REF!/2.88</f>
        <v>#REF!</v>
      </c>
      <c r="F70" s="124" t="s">
        <v>82</v>
      </c>
      <c r="G70" s="136" t="e">
        <f>C70*E70</f>
        <v>#REF!</v>
      </c>
      <c r="H70" s="112" t="s">
        <v>55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</row>
    <row r="71" spans="1:254">
      <c r="A71" s="122"/>
      <c r="B71" s="122" t="s">
        <v>116</v>
      </c>
      <c r="C71" s="123">
        <v>1</v>
      </c>
      <c r="D71" s="124" t="s">
        <v>19</v>
      </c>
      <c r="E71" s="123">
        <v>120</v>
      </c>
      <c r="F71" s="124" t="s">
        <v>82</v>
      </c>
      <c r="G71" s="136">
        <f>C71*E71</f>
        <v>120</v>
      </c>
      <c r="H71" s="112" t="s">
        <v>55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</row>
    <row r="72" spans="1:254">
      <c r="A72" s="122"/>
      <c r="B72" s="122" t="s">
        <v>117</v>
      </c>
      <c r="C72" s="123">
        <v>0.11</v>
      </c>
      <c r="D72" s="124" t="s">
        <v>53</v>
      </c>
      <c r="E72" s="123">
        <v>27.3</v>
      </c>
      <c r="F72" s="124" t="s">
        <v>82</v>
      </c>
      <c r="G72" s="136">
        <f>C72*E72</f>
        <v>3.0030000000000001</v>
      </c>
      <c r="H72" s="112" t="s">
        <v>55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</row>
    <row r="73" spans="1:254">
      <c r="A73" s="122"/>
      <c r="B73" s="122" t="s">
        <v>118</v>
      </c>
      <c r="C73" s="123">
        <v>2</v>
      </c>
      <c r="D73" s="124" t="s">
        <v>19</v>
      </c>
      <c r="E73" s="123">
        <v>5</v>
      </c>
      <c r="F73" s="124" t="s">
        <v>82</v>
      </c>
      <c r="G73" s="136">
        <f>C73*E73</f>
        <v>10</v>
      </c>
      <c r="H73" s="112" t="s">
        <v>55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</row>
    <row r="74" spans="1:254" ht="21.6" thickBot="1">
      <c r="A74" s="122"/>
      <c r="B74" s="122"/>
      <c r="C74" s="123">
        <v>1</v>
      </c>
      <c r="D74" s="124" t="s">
        <v>19</v>
      </c>
      <c r="E74" s="123"/>
      <c r="F74" s="124" t="s">
        <v>82</v>
      </c>
      <c r="G74" s="203" t="e">
        <f>SUM(G70:G73)</f>
        <v>#REF!</v>
      </c>
      <c r="H74" s="122" t="s">
        <v>91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</row>
    <row r="75" spans="1:254" ht="21.6" thickTop="1">
      <c r="A75" s="112"/>
      <c r="B75" s="112"/>
      <c r="C75" s="117"/>
      <c r="D75" s="118"/>
      <c r="E75" s="117"/>
      <c r="F75" s="118"/>
      <c r="G75" s="137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</row>
    <row r="76" spans="1:254">
      <c r="A76" s="122" t="s">
        <v>119</v>
      </c>
      <c r="B76" s="122"/>
      <c r="C76" s="123"/>
      <c r="D76" s="124"/>
      <c r="E76" s="123"/>
      <c r="F76" s="124"/>
      <c r="G76" s="122"/>
      <c r="H76" s="12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</row>
    <row r="77" spans="1:254">
      <c r="A77" s="122" t="s">
        <v>120</v>
      </c>
      <c r="B77" s="122"/>
      <c r="C77" s="123"/>
      <c r="D77" s="124"/>
      <c r="E77" s="123"/>
      <c r="F77" s="124"/>
      <c r="G77" s="122"/>
      <c r="H77" s="12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</row>
    <row r="78" spans="1:254">
      <c r="A78" s="122"/>
      <c r="B78" s="122" t="s">
        <v>115</v>
      </c>
      <c r="C78" s="123">
        <v>1</v>
      </c>
      <c r="D78" s="124" t="s">
        <v>19</v>
      </c>
      <c r="E78" s="123">
        <v>50</v>
      </c>
      <c r="F78" s="124" t="s">
        <v>82</v>
      </c>
      <c r="G78" s="136">
        <f>C78*E78</f>
        <v>50</v>
      </c>
      <c r="H78" s="112" t="s">
        <v>55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</row>
    <row r="79" spans="1:254">
      <c r="A79" s="122"/>
      <c r="B79" s="122" t="s">
        <v>116</v>
      </c>
      <c r="C79" s="123">
        <v>1</v>
      </c>
      <c r="D79" s="124" t="s">
        <v>19</v>
      </c>
      <c r="E79" s="123">
        <v>120</v>
      </c>
      <c r="F79" s="124" t="s">
        <v>82</v>
      </c>
      <c r="G79" s="136">
        <f>C79*E79</f>
        <v>120</v>
      </c>
      <c r="H79" s="112" t="s">
        <v>55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</row>
    <row r="80" spans="1:254">
      <c r="A80" s="122"/>
      <c r="B80" s="122" t="s">
        <v>117</v>
      </c>
      <c r="C80" s="123">
        <v>0.11</v>
      </c>
      <c r="D80" s="124" t="s">
        <v>53</v>
      </c>
      <c r="E80" s="123">
        <v>27.3</v>
      </c>
      <c r="F80" s="124" t="s">
        <v>82</v>
      </c>
      <c r="G80" s="136">
        <f>C80*E80</f>
        <v>3.0030000000000001</v>
      </c>
      <c r="H80" s="112" t="s">
        <v>55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</row>
    <row r="81" spans="1:254">
      <c r="A81" s="122"/>
      <c r="B81" s="122" t="s">
        <v>118</v>
      </c>
      <c r="C81" s="123">
        <v>2</v>
      </c>
      <c r="D81" s="124" t="s">
        <v>19</v>
      </c>
      <c r="E81" s="123">
        <v>5</v>
      </c>
      <c r="F81" s="124" t="s">
        <v>82</v>
      </c>
      <c r="G81" s="136">
        <f>C81*E81</f>
        <v>10</v>
      </c>
      <c r="H81" s="112" t="s">
        <v>55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</row>
    <row r="82" spans="1:254" ht="21.6" thickBot="1">
      <c r="A82" s="122"/>
      <c r="B82" s="122"/>
      <c r="C82" s="123">
        <v>1</v>
      </c>
      <c r="D82" s="124" t="s">
        <v>19</v>
      </c>
      <c r="E82" s="123"/>
      <c r="F82" s="124" t="s">
        <v>82</v>
      </c>
      <c r="G82" s="203">
        <f>SUM(G78:G81)</f>
        <v>183.00299999999999</v>
      </c>
      <c r="H82" s="122" t="s">
        <v>91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</row>
    <row r="83" spans="1:254" ht="21.6" thickTop="1">
      <c r="A83" s="112"/>
      <c r="B83" s="112"/>
      <c r="C83" s="117"/>
      <c r="D83" s="118"/>
      <c r="E83" s="117"/>
      <c r="F83" s="118"/>
      <c r="G83" s="137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</row>
    <row r="84" spans="1:254">
      <c r="A84" s="112" t="s">
        <v>121</v>
      </c>
      <c r="B84" s="112"/>
      <c r="C84" s="117"/>
      <c r="D84" s="118"/>
      <c r="E84" s="117"/>
      <c r="F84" s="118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</row>
    <row r="85" spans="1:254">
      <c r="A85" s="112"/>
      <c r="B85" s="112" t="s">
        <v>88</v>
      </c>
      <c r="C85" s="117">
        <v>20.02</v>
      </c>
      <c r="D85" s="118" t="s">
        <v>53</v>
      </c>
      <c r="E85" s="123">
        <f>'[1]ราคาวัสดุพานิชย์ '!$D$7/1000</f>
        <v>2.7663500000000001</v>
      </c>
      <c r="F85" s="118" t="s">
        <v>101</v>
      </c>
      <c r="G85" s="138">
        <f t="shared" ref="G85:G90" si="1">C85*E85</f>
        <v>55.382327000000004</v>
      </c>
      <c r="H85" s="112" t="s">
        <v>55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</row>
    <row r="86" spans="1:254">
      <c r="A86" s="112"/>
      <c r="B86" s="112" t="s">
        <v>122</v>
      </c>
      <c r="C86" s="117">
        <v>8.42</v>
      </c>
      <c r="D86" s="118" t="s">
        <v>53</v>
      </c>
      <c r="E86" s="117">
        <v>10</v>
      </c>
      <c r="F86" s="118" t="s">
        <v>101</v>
      </c>
      <c r="G86" s="138">
        <f t="shared" si="1"/>
        <v>84.2</v>
      </c>
      <c r="H86" s="112" t="s">
        <v>55</v>
      </c>
      <c r="I86" s="112" t="s">
        <v>123</v>
      </c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</row>
    <row r="87" spans="1:254">
      <c r="A87" s="112"/>
      <c r="B87" s="112" t="s">
        <v>124</v>
      </c>
      <c r="C87" s="117">
        <v>25.96</v>
      </c>
      <c r="D87" s="118" t="s">
        <v>53</v>
      </c>
      <c r="E87" s="117">
        <v>5.0999999999999996</v>
      </c>
      <c r="F87" s="118" t="s">
        <v>101</v>
      </c>
      <c r="G87" s="138">
        <f t="shared" si="1"/>
        <v>132.39599999999999</v>
      </c>
      <c r="H87" s="112" t="s">
        <v>55</v>
      </c>
      <c r="I87" s="112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</row>
    <row r="88" spans="1:254">
      <c r="A88" s="112"/>
      <c r="B88" s="112" t="s">
        <v>125</v>
      </c>
      <c r="C88" s="117">
        <v>0.5</v>
      </c>
      <c r="D88" s="118" t="s">
        <v>53</v>
      </c>
      <c r="E88" s="117">
        <v>30.03</v>
      </c>
      <c r="F88" s="118" t="s">
        <v>101</v>
      </c>
      <c r="G88" s="138">
        <f t="shared" si="1"/>
        <v>15.015000000000001</v>
      </c>
      <c r="H88" s="112" t="s">
        <v>55</v>
      </c>
      <c r="I88" s="112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</row>
    <row r="89" spans="1:254">
      <c r="A89" s="112"/>
      <c r="B89" s="112" t="s">
        <v>83</v>
      </c>
      <c r="C89" s="117">
        <v>0.11</v>
      </c>
      <c r="D89" s="118" t="s">
        <v>52</v>
      </c>
      <c r="E89" s="117">
        <f>'[1]ราคาวัสดุพานิชย์ '!$D$8</f>
        <v>592.83000000000004</v>
      </c>
      <c r="F89" s="118" t="s">
        <v>101</v>
      </c>
      <c r="G89" s="138">
        <f t="shared" si="1"/>
        <v>65.211300000000008</v>
      </c>
      <c r="H89" s="112" t="s">
        <v>55</v>
      </c>
      <c r="I89" s="112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</row>
    <row r="90" spans="1:254">
      <c r="A90" s="112"/>
      <c r="B90" s="112" t="s">
        <v>126</v>
      </c>
      <c r="C90" s="117">
        <v>0.02</v>
      </c>
      <c r="D90" s="118" t="s">
        <v>53</v>
      </c>
      <c r="E90" s="117">
        <v>190</v>
      </c>
      <c r="F90" s="118" t="s">
        <v>101</v>
      </c>
      <c r="G90" s="138">
        <f t="shared" si="1"/>
        <v>3.8000000000000003</v>
      </c>
      <c r="H90" s="112" t="s">
        <v>55</v>
      </c>
      <c r="I90" s="112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</row>
    <row r="91" spans="1:254" ht="21.6" thickBot="1">
      <c r="A91" s="112"/>
      <c r="B91" s="112"/>
      <c r="C91" s="123">
        <v>1</v>
      </c>
      <c r="D91" s="124" t="s">
        <v>19</v>
      </c>
      <c r="E91" s="117"/>
      <c r="F91" s="118"/>
      <c r="G91" s="140">
        <f>SUM(G85:G90)</f>
        <v>356.00462700000003</v>
      </c>
      <c r="H91" s="112" t="s">
        <v>85</v>
      </c>
      <c r="I91" s="112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</row>
    <row r="92" spans="1:254" ht="21.6" thickTop="1">
      <c r="A92" s="139"/>
      <c r="B92" s="139"/>
      <c r="C92" s="141"/>
      <c r="D92" s="142"/>
      <c r="E92" s="141"/>
      <c r="F92" s="142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</row>
    <row r="93" spans="1:254">
      <c r="A93" s="112" t="s">
        <v>127</v>
      </c>
      <c r="B93" s="112"/>
      <c r="C93" s="123"/>
      <c r="D93" s="124"/>
      <c r="E93" s="117"/>
      <c r="F93" s="124"/>
      <c r="G93" s="143"/>
      <c r="H93" s="112"/>
      <c r="I93" s="112"/>
      <c r="J93" s="112"/>
      <c r="K93" s="112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</row>
    <row r="94" spans="1:254">
      <c r="A94" s="112"/>
      <c r="B94" s="112" t="s">
        <v>88</v>
      </c>
      <c r="C94" s="123">
        <v>20.02</v>
      </c>
      <c r="D94" s="124" t="s">
        <v>53</v>
      </c>
      <c r="E94" s="123">
        <f>'[1]ราคาวัสดุพานิชย์ '!$D$7/1000</f>
        <v>2.7663500000000001</v>
      </c>
      <c r="F94" s="124" t="s">
        <v>101</v>
      </c>
      <c r="G94" s="143">
        <f>C94*E94</f>
        <v>55.382327000000004</v>
      </c>
      <c r="H94" s="122" t="s">
        <v>55</v>
      </c>
      <c r="I94" s="112"/>
      <c r="J94" s="112"/>
      <c r="K94" s="112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</row>
    <row r="95" spans="1:254">
      <c r="A95" s="112"/>
      <c r="B95" s="112" t="s">
        <v>122</v>
      </c>
      <c r="C95" s="123">
        <v>8.42</v>
      </c>
      <c r="D95" s="124" t="s">
        <v>53</v>
      </c>
      <c r="E95" s="117">
        <v>10</v>
      </c>
      <c r="F95" s="124" t="s">
        <v>101</v>
      </c>
      <c r="G95" s="143">
        <f>C95*E95</f>
        <v>84.2</v>
      </c>
      <c r="H95" s="122" t="s">
        <v>55</v>
      </c>
      <c r="I95" s="112" t="s">
        <v>123</v>
      </c>
      <c r="J95" s="112"/>
      <c r="K95" s="112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</row>
    <row r="96" spans="1:254">
      <c r="A96" s="112"/>
      <c r="B96" s="112" t="s">
        <v>128</v>
      </c>
      <c r="C96" s="123">
        <v>22</v>
      </c>
      <c r="D96" s="124" t="s">
        <v>53</v>
      </c>
      <c r="E96" s="117">
        <v>2</v>
      </c>
      <c r="F96" s="124" t="s">
        <v>101</v>
      </c>
      <c r="G96" s="143">
        <f>C96*E96</f>
        <v>44</v>
      </c>
      <c r="H96" s="122" t="s">
        <v>55</v>
      </c>
      <c r="I96" s="112"/>
      <c r="J96" s="112"/>
      <c r="K96" s="112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</row>
    <row r="97" spans="1:254">
      <c r="A97" s="112"/>
      <c r="B97" s="112" t="s">
        <v>125</v>
      </c>
      <c r="C97" s="123">
        <v>0.5</v>
      </c>
      <c r="D97" s="124" t="s">
        <v>53</v>
      </c>
      <c r="E97" s="117">
        <f>E88</f>
        <v>30.03</v>
      </c>
      <c r="F97" s="124" t="s">
        <v>101</v>
      </c>
      <c r="G97" s="143">
        <f>C97*E97</f>
        <v>15.015000000000001</v>
      </c>
      <c r="H97" s="122" t="s">
        <v>55</v>
      </c>
      <c r="I97" s="112"/>
      <c r="J97" s="112"/>
      <c r="K97" s="112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</row>
    <row r="98" spans="1:254">
      <c r="A98" s="112"/>
      <c r="B98" s="112" t="s">
        <v>83</v>
      </c>
      <c r="C98" s="117">
        <v>0.11</v>
      </c>
      <c r="D98" s="118" t="s">
        <v>52</v>
      </c>
      <c r="E98" s="117">
        <f>'[1]ราคาวัสดุพานิชย์ '!$D$8</f>
        <v>592.83000000000004</v>
      </c>
      <c r="F98" s="124" t="s">
        <v>101</v>
      </c>
      <c r="G98" s="143">
        <f>C98*E98</f>
        <v>65.211300000000008</v>
      </c>
      <c r="H98" s="122" t="s">
        <v>55</v>
      </c>
      <c r="I98" s="112"/>
      <c r="J98" s="112"/>
      <c r="K98" s="112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</row>
    <row r="99" spans="1:254" ht="21.6" thickBot="1">
      <c r="A99" s="112"/>
      <c r="B99" s="112"/>
      <c r="C99" s="123">
        <v>1</v>
      </c>
      <c r="D99" s="124" t="s">
        <v>19</v>
      </c>
      <c r="E99" s="117"/>
      <c r="F99" s="124" t="s">
        <v>101</v>
      </c>
      <c r="G99" s="144">
        <f>SUM(G94:G98)</f>
        <v>263.808627</v>
      </c>
      <c r="H99" s="122" t="s">
        <v>91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  <c r="HR99" s="112"/>
      <c r="HS99" s="112"/>
      <c r="HT99" s="112"/>
      <c r="HU99" s="112"/>
      <c r="HV99" s="112"/>
      <c r="HW99" s="112"/>
      <c r="HX99" s="112"/>
      <c r="HY99" s="112"/>
      <c r="HZ99" s="112"/>
      <c r="IA99" s="112"/>
      <c r="IB99" s="112"/>
      <c r="IC99" s="112"/>
      <c r="ID99" s="112"/>
      <c r="IE99" s="112"/>
      <c r="IF99" s="112"/>
      <c r="IG99" s="112"/>
      <c r="IH99" s="112"/>
      <c r="II99" s="112"/>
      <c r="IJ99" s="112"/>
      <c r="IK99" s="112"/>
      <c r="IL99" s="112"/>
      <c r="IM99" s="112"/>
      <c r="IN99" s="112"/>
      <c r="IO99" s="112"/>
      <c r="IP99" s="112"/>
      <c r="IQ99" s="112"/>
      <c r="IR99" s="112"/>
      <c r="IS99" s="112"/>
      <c r="IT99" s="112"/>
    </row>
    <row r="100" spans="1:254" ht="21.6" thickTop="1">
      <c r="A100" s="112"/>
      <c r="B100" s="112"/>
      <c r="C100" s="117"/>
      <c r="D100" s="118"/>
      <c r="E100" s="117"/>
      <c r="F100" s="118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  <c r="HR100" s="112"/>
      <c r="HS100" s="112"/>
      <c r="HT100" s="112"/>
      <c r="HU100" s="112"/>
      <c r="HV100" s="112"/>
      <c r="HW100" s="112"/>
      <c r="HX100" s="112"/>
      <c r="HY100" s="112"/>
      <c r="HZ100" s="112"/>
      <c r="IA100" s="112"/>
      <c r="IB100" s="112"/>
      <c r="IC100" s="112"/>
      <c r="ID100" s="112"/>
      <c r="IE100" s="112"/>
      <c r="IF100" s="112"/>
      <c r="IG100" s="112"/>
      <c r="IH100" s="112"/>
      <c r="II100" s="112"/>
      <c r="IJ100" s="112"/>
      <c r="IK100" s="112"/>
      <c r="IL100" s="112"/>
      <c r="IM100" s="112"/>
      <c r="IN100" s="112"/>
      <c r="IO100" s="112"/>
      <c r="IP100" s="112"/>
      <c r="IQ100" s="112"/>
      <c r="IR100" s="112"/>
      <c r="IS100" s="112"/>
      <c r="IT100" s="112"/>
    </row>
    <row r="101" spans="1:254">
      <c r="A101" s="145" t="s">
        <v>129</v>
      </c>
    </row>
    <row r="102" spans="1:254">
      <c r="B102" s="113" t="s">
        <v>130</v>
      </c>
      <c r="C102" s="146">
        <v>13</v>
      </c>
      <c r="D102" s="147" t="s">
        <v>94</v>
      </c>
      <c r="E102" s="146">
        <f>'[2]ราคาวัสดุพานิชย์ '!E6</f>
        <v>6.22</v>
      </c>
      <c r="F102" s="147" t="s">
        <v>101</v>
      </c>
      <c r="G102" s="148">
        <f>C102*E102</f>
        <v>80.86</v>
      </c>
      <c r="H102" s="122" t="s">
        <v>55</v>
      </c>
    </row>
    <row r="103" spans="1:254">
      <c r="B103" s="113" t="s">
        <v>88</v>
      </c>
      <c r="C103" s="146">
        <v>6.75</v>
      </c>
      <c r="D103" s="147" t="s">
        <v>53</v>
      </c>
      <c r="E103" s="146">
        <f>'[2]ราคาวัสดุพานิชย์ '!E154/1000</f>
        <v>2.7663500000000001</v>
      </c>
      <c r="F103" s="147" t="s">
        <v>101</v>
      </c>
      <c r="G103" s="148">
        <f>C103*E103</f>
        <v>18.672862500000001</v>
      </c>
      <c r="H103" s="122" t="s">
        <v>55</v>
      </c>
    </row>
    <row r="104" spans="1:254">
      <c r="B104" s="113" t="s">
        <v>95</v>
      </c>
      <c r="C104" s="146">
        <v>3.87</v>
      </c>
      <c r="D104" s="147" t="s">
        <v>53</v>
      </c>
      <c r="E104" s="146">
        <v>2.5299999999999998</v>
      </c>
      <c r="F104" s="147" t="s">
        <v>101</v>
      </c>
      <c r="G104" s="148">
        <f>C104*E104</f>
        <v>9.7911000000000001</v>
      </c>
      <c r="H104" s="122" t="s">
        <v>55</v>
      </c>
    </row>
    <row r="105" spans="1:254">
      <c r="B105" s="113" t="s">
        <v>83</v>
      </c>
      <c r="C105" s="146">
        <v>0.03</v>
      </c>
      <c r="D105" s="147" t="s">
        <v>52</v>
      </c>
      <c r="E105" s="146">
        <f>'[2]ราคาวัสดุพานิชย์ '!E157</f>
        <v>592.83000000000004</v>
      </c>
      <c r="F105" s="147" t="s">
        <v>101</v>
      </c>
      <c r="G105" s="148">
        <f>C105*E105</f>
        <v>17.7849</v>
      </c>
      <c r="H105" s="122" t="s">
        <v>55</v>
      </c>
    </row>
    <row r="106" spans="1:254">
      <c r="B106" s="113" t="s">
        <v>131</v>
      </c>
      <c r="C106" s="146">
        <v>5</v>
      </c>
      <c r="D106" s="147" t="s">
        <v>132</v>
      </c>
      <c r="E106" s="146">
        <v>1.6400000000000001E-2</v>
      </c>
      <c r="F106" s="147" t="s">
        <v>101</v>
      </c>
      <c r="G106" s="148">
        <f>C106*E106</f>
        <v>8.2000000000000003E-2</v>
      </c>
      <c r="H106" s="122" t="s">
        <v>55</v>
      </c>
    </row>
    <row r="107" spans="1:254" ht="21.6" thickBot="1">
      <c r="C107" s="146">
        <v>1</v>
      </c>
      <c r="D107" s="147" t="s">
        <v>19</v>
      </c>
      <c r="F107" s="147" t="s">
        <v>101</v>
      </c>
      <c r="G107" s="144">
        <f>SUM(G102:G106)</f>
        <v>127.19086249999998</v>
      </c>
      <c r="H107" s="122" t="s">
        <v>91</v>
      </c>
    </row>
    <row r="108" spans="1:254" ht="21.6" thickTop="1"/>
    <row r="109" spans="1:254">
      <c r="A109" s="145" t="s">
        <v>133</v>
      </c>
    </row>
    <row r="110" spans="1:254">
      <c r="B110" s="113" t="s">
        <v>130</v>
      </c>
      <c r="C110" s="146">
        <v>13</v>
      </c>
      <c r="D110" s="147" t="s">
        <v>94</v>
      </c>
      <c r="E110" s="146">
        <v>15</v>
      </c>
      <c r="F110" s="147" t="s">
        <v>101</v>
      </c>
      <c r="G110" s="148">
        <f>C110*E110</f>
        <v>195</v>
      </c>
      <c r="H110" s="122" t="s">
        <v>55</v>
      </c>
      <c r="I110" s="113">
        <v>15</v>
      </c>
    </row>
    <row r="111" spans="1:254">
      <c r="B111" s="113" t="s">
        <v>88</v>
      </c>
      <c r="C111" s="146">
        <v>6.75</v>
      </c>
      <c r="D111" s="147" t="s">
        <v>53</v>
      </c>
      <c r="E111" s="146">
        <f>E103</f>
        <v>2.7663500000000001</v>
      </c>
      <c r="F111" s="147" t="s">
        <v>101</v>
      </c>
      <c r="G111" s="148">
        <f>C111*E111</f>
        <v>18.672862500000001</v>
      </c>
      <c r="H111" s="122" t="s">
        <v>55</v>
      </c>
    </row>
    <row r="112" spans="1:254">
      <c r="B112" s="113" t="s">
        <v>95</v>
      </c>
      <c r="C112" s="146">
        <v>3.87</v>
      </c>
      <c r="D112" s="147" t="s">
        <v>53</v>
      </c>
      <c r="E112" s="146">
        <v>2.5299999999999998</v>
      </c>
      <c r="F112" s="147" t="s">
        <v>101</v>
      </c>
      <c r="G112" s="148">
        <f>C112*E112</f>
        <v>9.7911000000000001</v>
      </c>
      <c r="H112" s="122" t="s">
        <v>55</v>
      </c>
    </row>
    <row r="113" spans="1:8">
      <c r="B113" s="113" t="s">
        <v>83</v>
      </c>
      <c r="C113" s="146">
        <v>0.03</v>
      </c>
      <c r="D113" s="147" t="s">
        <v>52</v>
      </c>
      <c r="E113" s="146">
        <f>E105</f>
        <v>592.83000000000004</v>
      </c>
      <c r="F113" s="147" t="s">
        <v>101</v>
      </c>
      <c r="G113" s="148">
        <f>C113*E113</f>
        <v>17.7849</v>
      </c>
      <c r="H113" s="122" t="s">
        <v>55</v>
      </c>
    </row>
    <row r="114" spans="1:8">
      <c r="B114" s="113" t="s">
        <v>131</v>
      </c>
      <c r="C114" s="146">
        <v>5</v>
      </c>
      <c r="D114" s="147" t="s">
        <v>132</v>
      </c>
      <c r="E114" s="146">
        <v>1.6400000000000001E-2</v>
      </c>
      <c r="F114" s="147" t="s">
        <v>101</v>
      </c>
      <c r="G114" s="148">
        <f>C114*E114</f>
        <v>8.2000000000000003E-2</v>
      </c>
      <c r="H114" s="122" t="s">
        <v>55</v>
      </c>
    </row>
    <row r="115" spans="1:8" ht="21.6" thickBot="1">
      <c r="C115" s="146">
        <v>1</v>
      </c>
      <c r="D115" s="147" t="s">
        <v>19</v>
      </c>
      <c r="F115" s="147" t="s">
        <v>101</v>
      </c>
      <c r="G115" s="144">
        <f>SUM(G110:G114)</f>
        <v>241.33086249999999</v>
      </c>
      <c r="H115" s="122" t="s">
        <v>91</v>
      </c>
    </row>
    <row r="116" spans="1:8" ht="21.6" thickTop="1"/>
    <row r="117" spans="1:8">
      <c r="A117" s="113" t="s">
        <v>134</v>
      </c>
    </row>
    <row r="118" spans="1:8">
      <c r="B118" s="113" t="s">
        <v>81</v>
      </c>
      <c r="C118" s="146">
        <v>17</v>
      </c>
      <c r="D118" s="147" t="s">
        <v>53</v>
      </c>
      <c r="E118" s="146">
        <v>0.34813</v>
      </c>
      <c r="F118" s="147" t="s">
        <v>101</v>
      </c>
      <c r="G118" s="149">
        <f t="shared" ref="G118:G123" si="2">C118*E118</f>
        <v>5.9182100000000002</v>
      </c>
      <c r="H118" s="122" t="s">
        <v>55</v>
      </c>
    </row>
    <row r="119" spans="1:8">
      <c r="B119" s="113" t="s">
        <v>83</v>
      </c>
      <c r="C119" s="146">
        <v>0.04</v>
      </c>
      <c r="D119" s="147" t="s">
        <v>52</v>
      </c>
      <c r="E119" s="146">
        <v>340</v>
      </c>
      <c r="F119" s="147" t="s">
        <v>101</v>
      </c>
      <c r="G119" s="149">
        <f t="shared" si="2"/>
        <v>13.6</v>
      </c>
      <c r="H119" s="122" t="s">
        <v>55</v>
      </c>
    </row>
    <row r="120" spans="1:8">
      <c r="B120" s="113" t="s">
        <v>135</v>
      </c>
      <c r="C120" s="146">
        <v>0.05</v>
      </c>
      <c r="D120" s="147" t="s">
        <v>52</v>
      </c>
      <c r="E120" s="146">
        <v>299.07</v>
      </c>
      <c r="F120" s="147" t="s">
        <v>101</v>
      </c>
      <c r="G120" s="149">
        <f t="shared" si="2"/>
        <v>14.9535</v>
      </c>
      <c r="H120" s="122" t="s">
        <v>55</v>
      </c>
    </row>
    <row r="121" spans="1:8">
      <c r="B121" s="113" t="s">
        <v>136</v>
      </c>
      <c r="C121" s="146">
        <v>2.2200000000000002</v>
      </c>
      <c r="D121" s="147" t="s">
        <v>53</v>
      </c>
      <c r="E121" s="146">
        <v>24.744389999999999</v>
      </c>
      <c r="F121" s="147" t="s">
        <v>101</v>
      </c>
      <c r="G121" s="149">
        <f t="shared" si="2"/>
        <v>54.9325458</v>
      </c>
      <c r="H121" s="122" t="s">
        <v>55</v>
      </c>
    </row>
    <row r="122" spans="1:8">
      <c r="B122" s="113" t="s">
        <v>137</v>
      </c>
      <c r="C122" s="146">
        <v>7.0000000000000007E-2</v>
      </c>
      <c r="D122" s="147" t="s">
        <v>53</v>
      </c>
      <c r="E122" s="150">
        <v>443.93</v>
      </c>
      <c r="F122" s="147" t="s">
        <v>101</v>
      </c>
      <c r="G122" s="149">
        <f t="shared" si="2"/>
        <v>31.075100000000003</v>
      </c>
      <c r="H122" s="122" t="s">
        <v>55</v>
      </c>
    </row>
    <row r="123" spans="1:8">
      <c r="B123" s="113" t="s">
        <v>131</v>
      </c>
      <c r="C123" s="146">
        <v>10</v>
      </c>
      <c r="D123" s="147" t="s">
        <v>132</v>
      </c>
      <c r="E123" s="146">
        <v>1.6410000000000001E-2</v>
      </c>
      <c r="F123" s="147" t="s">
        <v>101</v>
      </c>
      <c r="G123" s="149">
        <f t="shared" si="2"/>
        <v>0.16410000000000002</v>
      </c>
      <c r="H123" s="122" t="s">
        <v>55</v>
      </c>
    </row>
    <row r="124" spans="1:8" ht="21.6" thickBot="1">
      <c r="B124" s="113" t="s">
        <v>43</v>
      </c>
      <c r="C124" s="146">
        <v>1</v>
      </c>
      <c r="D124" s="147" t="s">
        <v>19</v>
      </c>
      <c r="G124" s="144">
        <f>SUM(G118:G123)</f>
        <v>120.64345580000001</v>
      </c>
      <c r="H124" s="122" t="s">
        <v>91</v>
      </c>
    </row>
    <row r="125" spans="1:8" ht="21.6" thickTop="1">
      <c r="G125" s="143"/>
      <c r="H125" s="122"/>
    </row>
    <row r="126" spans="1:8">
      <c r="A126" s="113" t="s">
        <v>138</v>
      </c>
    </row>
    <row r="127" spans="1:8">
      <c r="B127" s="113" t="s">
        <v>88</v>
      </c>
      <c r="C127" s="146">
        <v>21.51</v>
      </c>
      <c r="D127" s="147" t="s">
        <v>53</v>
      </c>
      <c r="E127" s="146" t="e">
        <f>'ราคาวัสดุพานิชย์ '!#REF!/1000</f>
        <v>#REF!</v>
      </c>
      <c r="F127" s="147" t="s">
        <v>101</v>
      </c>
      <c r="G127" s="149" t="e">
        <f>C127*E127</f>
        <v>#REF!</v>
      </c>
      <c r="H127" s="113" t="s">
        <v>55</v>
      </c>
    </row>
    <row r="128" spans="1:8">
      <c r="B128" s="113" t="s">
        <v>83</v>
      </c>
      <c r="C128" s="146">
        <v>0.11</v>
      </c>
      <c r="D128" s="147" t="s">
        <v>52</v>
      </c>
      <c r="E128" s="146" t="e">
        <f>'ราคาวัสดุพานิชย์ '!#REF!</f>
        <v>#REF!</v>
      </c>
      <c r="F128" s="147" t="s">
        <v>101</v>
      </c>
      <c r="G128" s="149" t="e">
        <f>C128*E128</f>
        <v>#REF!</v>
      </c>
      <c r="H128" s="113" t="s">
        <v>55</v>
      </c>
    </row>
    <row r="129" spans="1:8">
      <c r="B129" s="113" t="s">
        <v>139</v>
      </c>
      <c r="C129" s="146">
        <v>6</v>
      </c>
      <c r="D129" s="147" t="s">
        <v>132</v>
      </c>
      <c r="E129" s="146">
        <v>0</v>
      </c>
      <c r="F129" s="147" t="s">
        <v>101</v>
      </c>
      <c r="G129" s="149">
        <f>C129*E129</f>
        <v>0</v>
      </c>
      <c r="H129" s="113" t="s">
        <v>55</v>
      </c>
    </row>
    <row r="130" spans="1:8" ht="21.6" thickBot="1">
      <c r="C130" s="146">
        <v>1</v>
      </c>
      <c r="D130" s="147" t="s">
        <v>19</v>
      </c>
      <c r="G130" s="144" t="e">
        <f>SUM(G127:G129)</f>
        <v>#REF!</v>
      </c>
      <c r="H130" s="122" t="s">
        <v>91</v>
      </c>
    </row>
    <row r="131" spans="1:8" ht="21.6" thickTop="1"/>
    <row r="132" spans="1:8" s="211" customFormat="1">
      <c r="A132" s="204" t="s">
        <v>310</v>
      </c>
      <c r="B132" s="205"/>
      <c r="C132" s="206" t="s">
        <v>43</v>
      </c>
      <c r="D132" s="207" t="s">
        <v>43</v>
      </c>
      <c r="E132" s="208" t="s">
        <v>43</v>
      </c>
      <c r="F132" s="209" t="s">
        <v>43</v>
      </c>
      <c r="G132" s="210" t="s">
        <v>43</v>
      </c>
    </row>
    <row r="133" spans="1:8" s="211" customFormat="1">
      <c r="B133" s="211" t="s">
        <v>311</v>
      </c>
      <c r="C133" s="206">
        <f>1/28</f>
        <v>3.5714285714285712E-2</v>
      </c>
      <c r="D133" s="207" t="s">
        <v>312</v>
      </c>
      <c r="E133" s="212">
        <v>499</v>
      </c>
      <c r="F133" s="207" t="s">
        <v>101</v>
      </c>
      <c r="G133" s="209">
        <f>C133*E133</f>
        <v>17.821428571428569</v>
      </c>
      <c r="H133" s="211" t="s">
        <v>55</v>
      </c>
    </row>
    <row r="134" spans="1:8" s="211" customFormat="1">
      <c r="B134" s="211" t="s">
        <v>313</v>
      </c>
      <c r="C134" s="206">
        <f>1/20</f>
        <v>0.05</v>
      </c>
      <c r="D134" s="207" t="s">
        <v>312</v>
      </c>
      <c r="E134" s="206">
        <f>'[3]ราคาวัสดุพานิชย์ '!E128</f>
        <v>887.85</v>
      </c>
      <c r="F134" s="207" t="s">
        <v>101</v>
      </c>
      <c r="G134" s="209">
        <f>C134*E134</f>
        <v>44.392500000000005</v>
      </c>
      <c r="H134" s="211" t="s">
        <v>55</v>
      </c>
    </row>
    <row r="135" spans="1:8" s="211" customFormat="1" ht="21.6" thickBot="1">
      <c r="B135" s="213" t="s">
        <v>13</v>
      </c>
      <c r="C135" s="214">
        <v>1</v>
      </c>
      <c r="D135" s="207" t="s">
        <v>19</v>
      </c>
      <c r="E135" s="207"/>
      <c r="F135" s="207" t="s">
        <v>101</v>
      </c>
      <c r="G135" s="215">
        <f>SUM(G133:G134)</f>
        <v>62.213928571428575</v>
      </c>
      <c r="H135" s="122" t="s">
        <v>91</v>
      </c>
    </row>
    <row r="136" spans="1:8" ht="21.6" thickTop="1"/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T139"/>
  <sheetViews>
    <sheetView showGridLines="0" topLeftCell="A89" workbookViewId="0">
      <selection activeCell="E101" sqref="E101"/>
    </sheetView>
  </sheetViews>
  <sheetFormatPr defaultRowHeight="21"/>
  <cols>
    <col min="1" max="1" width="8.6640625" style="113" customWidth="1"/>
    <col min="2" max="2" width="37.5546875" style="540" customWidth="1"/>
    <col min="3" max="3" width="10.33203125" style="117" customWidth="1"/>
    <col min="4" max="4" width="6.33203125" style="541" customWidth="1"/>
    <col min="5" max="5" width="11.109375" style="117" customWidth="1"/>
    <col min="6" max="6" width="2.6640625" style="147" customWidth="1"/>
    <col min="7" max="7" width="12.88671875" style="113" customWidth="1"/>
    <col min="8" max="8" width="10.5546875" style="113" customWidth="1"/>
    <col min="9" max="9" width="5.88671875" style="113" customWidth="1"/>
    <col min="10" max="256" width="9.109375" style="113"/>
    <col min="257" max="257" width="9.5546875" style="113" customWidth="1"/>
    <col min="258" max="258" width="43.5546875" style="113" customWidth="1"/>
    <col min="259" max="260" width="9.109375" style="113"/>
    <col min="261" max="261" width="12.44140625" style="113" bestFit="1" customWidth="1"/>
    <col min="262" max="262" width="9.109375" style="113"/>
    <col min="263" max="263" width="13.44140625" style="113" customWidth="1"/>
    <col min="264" max="264" width="9.109375" style="113"/>
    <col min="265" max="265" width="13.6640625" style="113" customWidth="1"/>
    <col min="266" max="512" width="9.109375" style="113"/>
    <col min="513" max="513" width="9.5546875" style="113" customWidth="1"/>
    <col min="514" max="514" width="43.5546875" style="113" customWidth="1"/>
    <col min="515" max="516" width="9.109375" style="113"/>
    <col min="517" max="517" width="12.44140625" style="113" bestFit="1" customWidth="1"/>
    <col min="518" max="518" width="9.109375" style="113"/>
    <col min="519" max="519" width="13.44140625" style="113" customWidth="1"/>
    <col min="520" max="520" width="9.109375" style="113"/>
    <col min="521" max="521" width="13.6640625" style="113" customWidth="1"/>
    <col min="522" max="768" width="9.109375" style="113"/>
    <col min="769" max="769" width="9.5546875" style="113" customWidth="1"/>
    <col min="770" max="770" width="43.5546875" style="113" customWidth="1"/>
    <col min="771" max="772" width="9.109375" style="113"/>
    <col min="773" max="773" width="12.44140625" style="113" bestFit="1" customWidth="1"/>
    <col min="774" max="774" width="9.109375" style="113"/>
    <col min="775" max="775" width="13.44140625" style="113" customWidth="1"/>
    <col min="776" max="776" width="9.109375" style="113"/>
    <col min="777" max="777" width="13.6640625" style="113" customWidth="1"/>
    <col min="778" max="1024" width="9.109375" style="113"/>
    <col min="1025" max="1025" width="9.5546875" style="113" customWidth="1"/>
    <col min="1026" max="1026" width="43.5546875" style="113" customWidth="1"/>
    <col min="1027" max="1028" width="9.109375" style="113"/>
    <col min="1029" max="1029" width="12.44140625" style="113" bestFit="1" customWidth="1"/>
    <col min="1030" max="1030" width="9.109375" style="113"/>
    <col min="1031" max="1031" width="13.44140625" style="113" customWidth="1"/>
    <col min="1032" max="1032" width="9.109375" style="113"/>
    <col min="1033" max="1033" width="13.6640625" style="113" customWidth="1"/>
    <col min="1034" max="1280" width="9.109375" style="113"/>
    <col min="1281" max="1281" width="9.5546875" style="113" customWidth="1"/>
    <col min="1282" max="1282" width="43.5546875" style="113" customWidth="1"/>
    <col min="1283" max="1284" width="9.109375" style="113"/>
    <col min="1285" max="1285" width="12.44140625" style="113" bestFit="1" customWidth="1"/>
    <col min="1286" max="1286" width="9.109375" style="113"/>
    <col min="1287" max="1287" width="13.44140625" style="113" customWidth="1"/>
    <col min="1288" max="1288" width="9.109375" style="113"/>
    <col min="1289" max="1289" width="13.6640625" style="113" customWidth="1"/>
    <col min="1290" max="1536" width="9.109375" style="113"/>
    <col min="1537" max="1537" width="9.5546875" style="113" customWidth="1"/>
    <col min="1538" max="1538" width="43.5546875" style="113" customWidth="1"/>
    <col min="1539" max="1540" width="9.109375" style="113"/>
    <col min="1541" max="1541" width="12.44140625" style="113" bestFit="1" customWidth="1"/>
    <col min="1542" max="1542" width="9.109375" style="113"/>
    <col min="1543" max="1543" width="13.44140625" style="113" customWidth="1"/>
    <col min="1544" max="1544" width="9.109375" style="113"/>
    <col min="1545" max="1545" width="13.6640625" style="113" customWidth="1"/>
    <col min="1546" max="1792" width="9.109375" style="113"/>
    <col min="1793" max="1793" width="9.5546875" style="113" customWidth="1"/>
    <col min="1794" max="1794" width="43.5546875" style="113" customWidth="1"/>
    <col min="1795" max="1796" width="9.109375" style="113"/>
    <col min="1797" max="1797" width="12.44140625" style="113" bestFit="1" customWidth="1"/>
    <col min="1798" max="1798" width="9.109375" style="113"/>
    <col min="1799" max="1799" width="13.44140625" style="113" customWidth="1"/>
    <col min="1800" max="1800" width="9.109375" style="113"/>
    <col min="1801" max="1801" width="13.6640625" style="113" customWidth="1"/>
    <col min="1802" max="2048" width="9.109375" style="113"/>
    <col min="2049" max="2049" width="9.5546875" style="113" customWidth="1"/>
    <col min="2050" max="2050" width="43.5546875" style="113" customWidth="1"/>
    <col min="2051" max="2052" width="9.109375" style="113"/>
    <col min="2053" max="2053" width="12.44140625" style="113" bestFit="1" customWidth="1"/>
    <col min="2054" max="2054" width="9.109375" style="113"/>
    <col min="2055" max="2055" width="13.44140625" style="113" customWidth="1"/>
    <col min="2056" max="2056" width="9.109375" style="113"/>
    <col min="2057" max="2057" width="13.6640625" style="113" customWidth="1"/>
    <col min="2058" max="2304" width="9.109375" style="113"/>
    <col min="2305" max="2305" width="9.5546875" style="113" customWidth="1"/>
    <col min="2306" max="2306" width="43.5546875" style="113" customWidth="1"/>
    <col min="2307" max="2308" width="9.109375" style="113"/>
    <col min="2309" max="2309" width="12.44140625" style="113" bestFit="1" customWidth="1"/>
    <col min="2310" max="2310" width="9.109375" style="113"/>
    <col min="2311" max="2311" width="13.44140625" style="113" customWidth="1"/>
    <col min="2312" max="2312" width="9.109375" style="113"/>
    <col min="2313" max="2313" width="13.6640625" style="113" customWidth="1"/>
    <col min="2314" max="2560" width="9.109375" style="113"/>
    <col min="2561" max="2561" width="9.5546875" style="113" customWidth="1"/>
    <col min="2562" max="2562" width="43.5546875" style="113" customWidth="1"/>
    <col min="2563" max="2564" width="9.109375" style="113"/>
    <col min="2565" max="2565" width="12.44140625" style="113" bestFit="1" customWidth="1"/>
    <col min="2566" max="2566" width="9.109375" style="113"/>
    <col min="2567" max="2567" width="13.44140625" style="113" customWidth="1"/>
    <col min="2568" max="2568" width="9.109375" style="113"/>
    <col min="2569" max="2569" width="13.6640625" style="113" customWidth="1"/>
    <col min="2570" max="2816" width="9.109375" style="113"/>
    <col min="2817" max="2817" width="9.5546875" style="113" customWidth="1"/>
    <col min="2818" max="2818" width="43.5546875" style="113" customWidth="1"/>
    <col min="2819" max="2820" width="9.109375" style="113"/>
    <col min="2821" max="2821" width="12.44140625" style="113" bestFit="1" customWidth="1"/>
    <col min="2822" max="2822" width="9.109375" style="113"/>
    <col min="2823" max="2823" width="13.44140625" style="113" customWidth="1"/>
    <col min="2824" max="2824" width="9.109375" style="113"/>
    <col min="2825" max="2825" width="13.6640625" style="113" customWidth="1"/>
    <col min="2826" max="3072" width="9.109375" style="113"/>
    <col min="3073" max="3073" width="9.5546875" style="113" customWidth="1"/>
    <col min="3074" max="3074" width="43.5546875" style="113" customWidth="1"/>
    <col min="3075" max="3076" width="9.109375" style="113"/>
    <col min="3077" max="3077" width="12.44140625" style="113" bestFit="1" customWidth="1"/>
    <col min="3078" max="3078" width="9.109375" style="113"/>
    <col min="3079" max="3079" width="13.44140625" style="113" customWidth="1"/>
    <col min="3080" max="3080" width="9.109375" style="113"/>
    <col min="3081" max="3081" width="13.6640625" style="113" customWidth="1"/>
    <col min="3082" max="3328" width="9.109375" style="113"/>
    <col min="3329" max="3329" width="9.5546875" style="113" customWidth="1"/>
    <col min="3330" max="3330" width="43.5546875" style="113" customWidth="1"/>
    <col min="3331" max="3332" width="9.109375" style="113"/>
    <col min="3333" max="3333" width="12.44140625" style="113" bestFit="1" customWidth="1"/>
    <col min="3334" max="3334" width="9.109375" style="113"/>
    <col min="3335" max="3335" width="13.44140625" style="113" customWidth="1"/>
    <col min="3336" max="3336" width="9.109375" style="113"/>
    <col min="3337" max="3337" width="13.6640625" style="113" customWidth="1"/>
    <col min="3338" max="3584" width="9.109375" style="113"/>
    <col min="3585" max="3585" width="9.5546875" style="113" customWidth="1"/>
    <col min="3586" max="3586" width="43.5546875" style="113" customWidth="1"/>
    <col min="3587" max="3588" width="9.109375" style="113"/>
    <col min="3589" max="3589" width="12.44140625" style="113" bestFit="1" customWidth="1"/>
    <col min="3590" max="3590" width="9.109375" style="113"/>
    <col min="3591" max="3591" width="13.44140625" style="113" customWidth="1"/>
    <col min="3592" max="3592" width="9.109375" style="113"/>
    <col min="3593" max="3593" width="13.6640625" style="113" customWidth="1"/>
    <col min="3594" max="3840" width="9.109375" style="113"/>
    <col min="3841" max="3841" width="9.5546875" style="113" customWidth="1"/>
    <col min="3842" max="3842" width="43.5546875" style="113" customWidth="1"/>
    <col min="3843" max="3844" width="9.109375" style="113"/>
    <col min="3845" max="3845" width="12.44140625" style="113" bestFit="1" customWidth="1"/>
    <col min="3846" max="3846" width="9.109375" style="113"/>
    <col min="3847" max="3847" width="13.44140625" style="113" customWidth="1"/>
    <col min="3848" max="3848" width="9.109375" style="113"/>
    <col min="3849" max="3849" width="13.6640625" style="113" customWidth="1"/>
    <col min="3850" max="4096" width="9.109375" style="113"/>
    <col min="4097" max="4097" width="9.5546875" style="113" customWidth="1"/>
    <col min="4098" max="4098" width="43.5546875" style="113" customWidth="1"/>
    <col min="4099" max="4100" width="9.109375" style="113"/>
    <col min="4101" max="4101" width="12.44140625" style="113" bestFit="1" customWidth="1"/>
    <col min="4102" max="4102" width="9.109375" style="113"/>
    <col min="4103" max="4103" width="13.44140625" style="113" customWidth="1"/>
    <col min="4104" max="4104" width="9.109375" style="113"/>
    <col min="4105" max="4105" width="13.6640625" style="113" customWidth="1"/>
    <col min="4106" max="4352" width="9.109375" style="113"/>
    <col min="4353" max="4353" width="9.5546875" style="113" customWidth="1"/>
    <col min="4354" max="4354" width="43.5546875" style="113" customWidth="1"/>
    <col min="4355" max="4356" width="9.109375" style="113"/>
    <col min="4357" max="4357" width="12.44140625" style="113" bestFit="1" customWidth="1"/>
    <col min="4358" max="4358" width="9.109375" style="113"/>
    <col min="4359" max="4359" width="13.44140625" style="113" customWidth="1"/>
    <col min="4360" max="4360" width="9.109375" style="113"/>
    <col min="4361" max="4361" width="13.6640625" style="113" customWidth="1"/>
    <col min="4362" max="4608" width="9.109375" style="113"/>
    <col min="4609" max="4609" width="9.5546875" style="113" customWidth="1"/>
    <col min="4610" max="4610" width="43.5546875" style="113" customWidth="1"/>
    <col min="4611" max="4612" width="9.109375" style="113"/>
    <col min="4613" max="4613" width="12.44140625" style="113" bestFit="1" customWidth="1"/>
    <col min="4614" max="4614" width="9.109375" style="113"/>
    <col min="4615" max="4615" width="13.44140625" style="113" customWidth="1"/>
    <col min="4616" max="4616" width="9.109375" style="113"/>
    <col min="4617" max="4617" width="13.6640625" style="113" customWidth="1"/>
    <col min="4618" max="4864" width="9.109375" style="113"/>
    <col min="4865" max="4865" width="9.5546875" style="113" customWidth="1"/>
    <col min="4866" max="4866" width="43.5546875" style="113" customWidth="1"/>
    <col min="4867" max="4868" width="9.109375" style="113"/>
    <col min="4869" max="4869" width="12.44140625" style="113" bestFit="1" customWidth="1"/>
    <col min="4870" max="4870" width="9.109375" style="113"/>
    <col min="4871" max="4871" width="13.44140625" style="113" customWidth="1"/>
    <col min="4872" max="4872" width="9.109375" style="113"/>
    <col min="4873" max="4873" width="13.6640625" style="113" customWidth="1"/>
    <col min="4874" max="5120" width="9.109375" style="113"/>
    <col min="5121" max="5121" width="9.5546875" style="113" customWidth="1"/>
    <col min="5122" max="5122" width="43.5546875" style="113" customWidth="1"/>
    <col min="5123" max="5124" width="9.109375" style="113"/>
    <col min="5125" max="5125" width="12.44140625" style="113" bestFit="1" customWidth="1"/>
    <col min="5126" max="5126" width="9.109375" style="113"/>
    <col min="5127" max="5127" width="13.44140625" style="113" customWidth="1"/>
    <col min="5128" max="5128" width="9.109375" style="113"/>
    <col min="5129" max="5129" width="13.6640625" style="113" customWidth="1"/>
    <col min="5130" max="5376" width="9.109375" style="113"/>
    <col min="5377" max="5377" width="9.5546875" style="113" customWidth="1"/>
    <col min="5378" max="5378" width="43.5546875" style="113" customWidth="1"/>
    <col min="5379" max="5380" width="9.109375" style="113"/>
    <col min="5381" max="5381" width="12.44140625" style="113" bestFit="1" customWidth="1"/>
    <col min="5382" max="5382" width="9.109375" style="113"/>
    <col min="5383" max="5383" width="13.44140625" style="113" customWidth="1"/>
    <col min="5384" max="5384" width="9.109375" style="113"/>
    <col min="5385" max="5385" width="13.6640625" style="113" customWidth="1"/>
    <col min="5386" max="5632" width="9.109375" style="113"/>
    <col min="5633" max="5633" width="9.5546875" style="113" customWidth="1"/>
    <col min="5634" max="5634" width="43.5546875" style="113" customWidth="1"/>
    <col min="5635" max="5636" width="9.109375" style="113"/>
    <col min="5637" max="5637" width="12.44140625" style="113" bestFit="1" customWidth="1"/>
    <col min="5638" max="5638" width="9.109375" style="113"/>
    <col min="5639" max="5639" width="13.44140625" style="113" customWidth="1"/>
    <col min="5640" max="5640" width="9.109375" style="113"/>
    <col min="5641" max="5641" width="13.6640625" style="113" customWidth="1"/>
    <col min="5642" max="5888" width="9.109375" style="113"/>
    <col min="5889" max="5889" width="9.5546875" style="113" customWidth="1"/>
    <col min="5890" max="5890" width="43.5546875" style="113" customWidth="1"/>
    <col min="5891" max="5892" width="9.109375" style="113"/>
    <col min="5893" max="5893" width="12.44140625" style="113" bestFit="1" customWidth="1"/>
    <col min="5894" max="5894" width="9.109375" style="113"/>
    <col min="5895" max="5895" width="13.44140625" style="113" customWidth="1"/>
    <col min="5896" max="5896" width="9.109375" style="113"/>
    <col min="5897" max="5897" width="13.6640625" style="113" customWidth="1"/>
    <col min="5898" max="6144" width="9.109375" style="113"/>
    <col min="6145" max="6145" width="9.5546875" style="113" customWidth="1"/>
    <col min="6146" max="6146" width="43.5546875" style="113" customWidth="1"/>
    <col min="6147" max="6148" width="9.109375" style="113"/>
    <col min="6149" max="6149" width="12.44140625" style="113" bestFit="1" customWidth="1"/>
    <col min="6150" max="6150" width="9.109375" style="113"/>
    <col min="6151" max="6151" width="13.44140625" style="113" customWidth="1"/>
    <col min="6152" max="6152" width="9.109375" style="113"/>
    <col min="6153" max="6153" width="13.6640625" style="113" customWidth="1"/>
    <col min="6154" max="6400" width="9.109375" style="113"/>
    <col min="6401" max="6401" width="9.5546875" style="113" customWidth="1"/>
    <col min="6402" max="6402" width="43.5546875" style="113" customWidth="1"/>
    <col min="6403" max="6404" width="9.109375" style="113"/>
    <col min="6405" max="6405" width="12.44140625" style="113" bestFit="1" customWidth="1"/>
    <col min="6406" max="6406" width="9.109375" style="113"/>
    <col min="6407" max="6407" width="13.44140625" style="113" customWidth="1"/>
    <col min="6408" max="6408" width="9.109375" style="113"/>
    <col min="6409" max="6409" width="13.6640625" style="113" customWidth="1"/>
    <col min="6410" max="6656" width="9.109375" style="113"/>
    <col min="6657" max="6657" width="9.5546875" style="113" customWidth="1"/>
    <col min="6658" max="6658" width="43.5546875" style="113" customWidth="1"/>
    <col min="6659" max="6660" width="9.109375" style="113"/>
    <col min="6661" max="6661" width="12.44140625" style="113" bestFit="1" customWidth="1"/>
    <col min="6662" max="6662" width="9.109375" style="113"/>
    <col min="6663" max="6663" width="13.44140625" style="113" customWidth="1"/>
    <col min="6664" max="6664" width="9.109375" style="113"/>
    <col min="6665" max="6665" width="13.6640625" style="113" customWidth="1"/>
    <col min="6666" max="6912" width="9.109375" style="113"/>
    <col min="6913" max="6913" width="9.5546875" style="113" customWidth="1"/>
    <col min="6914" max="6914" width="43.5546875" style="113" customWidth="1"/>
    <col min="6915" max="6916" width="9.109375" style="113"/>
    <col min="6917" max="6917" width="12.44140625" style="113" bestFit="1" customWidth="1"/>
    <col min="6918" max="6918" width="9.109375" style="113"/>
    <col min="6919" max="6919" width="13.44140625" style="113" customWidth="1"/>
    <col min="6920" max="6920" width="9.109375" style="113"/>
    <col min="6921" max="6921" width="13.6640625" style="113" customWidth="1"/>
    <col min="6922" max="7168" width="9.109375" style="113"/>
    <col min="7169" max="7169" width="9.5546875" style="113" customWidth="1"/>
    <col min="7170" max="7170" width="43.5546875" style="113" customWidth="1"/>
    <col min="7171" max="7172" width="9.109375" style="113"/>
    <col min="7173" max="7173" width="12.44140625" style="113" bestFit="1" customWidth="1"/>
    <col min="7174" max="7174" width="9.109375" style="113"/>
    <col min="7175" max="7175" width="13.44140625" style="113" customWidth="1"/>
    <col min="7176" max="7176" width="9.109375" style="113"/>
    <col min="7177" max="7177" width="13.6640625" style="113" customWidth="1"/>
    <col min="7178" max="7424" width="9.109375" style="113"/>
    <col min="7425" max="7425" width="9.5546875" style="113" customWidth="1"/>
    <col min="7426" max="7426" width="43.5546875" style="113" customWidth="1"/>
    <col min="7427" max="7428" width="9.109375" style="113"/>
    <col min="7429" max="7429" width="12.44140625" style="113" bestFit="1" customWidth="1"/>
    <col min="7430" max="7430" width="9.109375" style="113"/>
    <col min="7431" max="7431" width="13.44140625" style="113" customWidth="1"/>
    <col min="7432" max="7432" width="9.109375" style="113"/>
    <col min="7433" max="7433" width="13.6640625" style="113" customWidth="1"/>
    <col min="7434" max="7680" width="9.109375" style="113"/>
    <col min="7681" max="7681" width="9.5546875" style="113" customWidth="1"/>
    <col min="7682" max="7682" width="43.5546875" style="113" customWidth="1"/>
    <col min="7683" max="7684" width="9.109375" style="113"/>
    <col min="7685" max="7685" width="12.44140625" style="113" bestFit="1" customWidth="1"/>
    <col min="7686" max="7686" width="9.109375" style="113"/>
    <col min="7687" max="7687" width="13.44140625" style="113" customWidth="1"/>
    <col min="7688" max="7688" width="9.109375" style="113"/>
    <col min="7689" max="7689" width="13.6640625" style="113" customWidth="1"/>
    <col min="7690" max="7936" width="9.109375" style="113"/>
    <col min="7937" max="7937" width="9.5546875" style="113" customWidth="1"/>
    <col min="7938" max="7938" width="43.5546875" style="113" customWidth="1"/>
    <col min="7939" max="7940" width="9.109375" style="113"/>
    <col min="7941" max="7941" width="12.44140625" style="113" bestFit="1" customWidth="1"/>
    <col min="7942" max="7942" width="9.109375" style="113"/>
    <col min="7943" max="7943" width="13.44140625" style="113" customWidth="1"/>
    <col min="7944" max="7944" width="9.109375" style="113"/>
    <col min="7945" max="7945" width="13.6640625" style="113" customWidth="1"/>
    <col min="7946" max="8192" width="9.109375" style="113"/>
    <col min="8193" max="8193" width="9.5546875" style="113" customWidth="1"/>
    <col min="8194" max="8194" width="43.5546875" style="113" customWidth="1"/>
    <col min="8195" max="8196" width="9.109375" style="113"/>
    <col min="8197" max="8197" width="12.44140625" style="113" bestFit="1" customWidth="1"/>
    <col min="8198" max="8198" width="9.109375" style="113"/>
    <col min="8199" max="8199" width="13.44140625" style="113" customWidth="1"/>
    <col min="8200" max="8200" width="9.109375" style="113"/>
    <col min="8201" max="8201" width="13.6640625" style="113" customWidth="1"/>
    <col min="8202" max="8448" width="9.109375" style="113"/>
    <col min="8449" max="8449" width="9.5546875" style="113" customWidth="1"/>
    <col min="8450" max="8450" width="43.5546875" style="113" customWidth="1"/>
    <col min="8451" max="8452" width="9.109375" style="113"/>
    <col min="8453" max="8453" width="12.44140625" style="113" bestFit="1" customWidth="1"/>
    <col min="8454" max="8454" width="9.109375" style="113"/>
    <col min="8455" max="8455" width="13.44140625" style="113" customWidth="1"/>
    <col min="8456" max="8456" width="9.109375" style="113"/>
    <col min="8457" max="8457" width="13.6640625" style="113" customWidth="1"/>
    <col min="8458" max="8704" width="9.109375" style="113"/>
    <col min="8705" max="8705" width="9.5546875" style="113" customWidth="1"/>
    <col min="8706" max="8706" width="43.5546875" style="113" customWidth="1"/>
    <col min="8707" max="8708" width="9.109375" style="113"/>
    <col min="8709" max="8709" width="12.44140625" style="113" bestFit="1" customWidth="1"/>
    <col min="8710" max="8710" width="9.109375" style="113"/>
    <col min="8711" max="8711" width="13.44140625" style="113" customWidth="1"/>
    <col min="8712" max="8712" width="9.109375" style="113"/>
    <col min="8713" max="8713" width="13.6640625" style="113" customWidth="1"/>
    <col min="8714" max="8960" width="9.109375" style="113"/>
    <col min="8961" max="8961" width="9.5546875" style="113" customWidth="1"/>
    <col min="8962" max="8962" width="43.5546875" style="113" customWidth="1"/>
    <col min="8963" max="8964" width="9.109375" style="113"/>
    <col min="8965" max="8965" width="12.44140625" style="113" bestFit="1" customWidth="1"/>
    <col min="8966" max="8966" width="9.109375" style="113"/>
    <col min="8967" max="8967" width="13.44140625" style="113" customWidth="1"/>
    <col min="8968" max="8968" width="9.109375" style="113"/>
    <col min="8969" max="8969" width="13.6640625" style="113" customWidth="1"/>
    <col min="8970" max="9216" width="9.109375" style="113"/>
    <col min="9217" max="9217" width="9.5546875" style="113" customWidth="1"/>
    <col min="9218" max="9218" width="43.5546875" style="113" customWidth="1"/>
    <col min="9219" max="9220" width="9.109375" style="113"/>
    <col min="9221" max="9221" width="12.44140625" style="113" bestFit="1" customWidth="1"/>
    <col min="9222" max="9222" width="9.109375" style="113"/>
    <col min="9223" max="9223" width="13.44140625" style="113" customWidth="1"/>
    <col min="9224" max="9224" width="9.109375" style="113"/>
    <col min="9225" max="9225" width="13.6640625" style="113" customWidth="1"/>
    <col min="9226" max="9472" width="9.109375" style="113"/>
    <col min="9473" max="9473" width="9.5546875" style="113" customWidth="1"/>
    <col min="9474" max="9474" width="43.5546875" style="113" customWidth="1"/>
    <col min="9475" max="9476" width="9.109375" style="113"/>
    <col min="9477" max="9477" width="12.44140625" style="113" bestFit="1" customWidth="1"/>
    <col min="9478" max="9478" width="9.109375" style="113"/>
    <col min="9479" max="9479" width="13.44140625" style="113" customWidth="1"/>
    <col min="9480" max="9480" width="9.109375" style="113"/>
    <col min="9481" max="9481" width="13.6640625" style="113" customWidth="1"/>
    <col min="9482" max="9728" width="9.109375" style="113"/>
    <col min="9729" max="9729" width="9.5546875" style="113" customWidth="1"/>
    <col min="9730" max="9730" width="43.5546875" style="113" customWidth="1"/>
    <col min="9731" max="9732" width="9.109375" style="113"/>
    <col min="9733" max="9733" width="12.44140625" style="113" bestFit="1" customWidth="1"/>
    <col min="9734" max="9734" width="9.109375" style="113"/>
    <col min="9735" max="9735" width="13.44140625" style="113" customWidth="1"/>
    <col min="9736" max="9736" width="9.109375" style="113"/>
    <col min="9737" max="9737" width="13.6640625" style="113" customWidth="1"/>
    <col min="9738" max="9984" width="9.109375" style="113"/>
    <col min="9985" max="9985" width="9.5546875" style="113" customWidth="1"/>
    <col min="9986" max="9986" width="43.5546875" style="113" customWidth="1"/>
    <col min="9987" max="9988" width="9.109375" style="113"/>
    <col min="9989" max="9989" width="12.44140625" style="113" bestFit="1" customWidth="1"/>
    <col min="9990" max="9990" width="9.109375" style="113"/>
    <col min="9991" max="9991" width="13.44140625" style="113" customWidth="1"/>
    <col min="9992" max="9992" width="9.109375" style="113"/>
    <col min="9993" max="9993" width="13.6640625" style="113" customWidth="1"/>
    <col min="9994" max="10240" width="9.109375" style="113"/>
    <col min="10241" max="10241" width="9.5546875" style="113" customWidth="1"/>
    <col min="10242" max="10242" width="43.5546875" style="113" customWidth="1"/>
    <col min="10243" max="10244" width="9.109375" style="113"/>
    <col min="10245" max="10245" width="12.44140625" style="113" bestFit="1" customWidth="1"/>
    <col min="10246" max="10246" width="9.109375" style="113"/>
    <col min="10247" max="10247" width="13.44140625" style="113" customWidth="1"/>
    <col min="10248" max="10248" width="9.109375" style="113"/>
    <col min="10249" max="10249" width="13.6640625" style="113" customWidth="1"/>
    <col min="10250" max="10496" width="9.109375" style="113"/>
    <col min="10497" max="10497" width="9.5546875" style="113" customWidth="1"/>
    <col min="10498" max="10498" width="43.5546875" style="113" customWidth="1"/>
    <col min="10499" max="10500" width="9.109375" style="113"/>
    <col min="10501" max="10501" width="12.44140625" style="113" bestFit="1" customWidth="1"/>
    <col min="10502" max="10502" width="9.109375" style="113"/>
    <col min="10503" max="10503" width="13.44140625" style="113" customWidth="1"/>
    <col min="10504" max="10504" width="9.109375" style="113"/>
    <col min="10505" max="10505" width="13.6640625" style="113" customWidth="1"/>
    <col min="10506" max="10752" width="9.109375" style="113"/>
    <col min="10753" max="10753" width="9.5546875" style="113" customWidth="1"/>
    <col min="10754" max="10754" width="43.5546875" style="113" customWidth="1"/>
    <col min="10755" max="10756" width="9.109375" style="113"/>
    <col min="10757" max="10757" width="12.44140625" style="113" bestFit="1" customWidth="1"/>
    <col min="10758" max="10758" width="9.109375" style="113"/>
    <col min="10759" max="10759" width="13.44140625" style="113" customWidth="1"/>
    <col min="10760" max="10760" width="9.109375" style="113"/>
    <col min="10761" max="10761" width="13.6640625" style="113" customWidth="1"/>
    <col min="10762" max="11008" width="9.109375" style="113"/>
    <col min="11009" max="11009" width="9.5546875" style="113" customWidth="1"/>
    <col min="11010" max="11010" width="43.5546875" style="113" customWidth="1"/>
    <col min="11011" max="11012" width="9.109375" style="113"/>
    <col min="11013" max="11013" width="12.44140625" style="113" bestFit="1" customWidth="1"/>
    <col min="11014" max="11014" width="9.109375" style="113"/>
    <col min="11015" max="11015" width="13.44140625" style="113" customWidth="1"/>
    <col min="11016" max="11016" width="9.109375" style="113"/>
    <col min="11017" max="11017" width="13.6640625" style="113" customWidth="1"/>
    <col min="11018" max="11264" width="9.109375" style="113"/>
    <col min="11265" max="11265" width="9.5546875" style="113" customWidth="1"/>
    <col min="11266" max="11266" width="43.5546875" style="113" customWidth="1"/>
    <col min="11267" max="11268" width="9.109375" style="113"/>
    <col min="11269" max="11269" width="12.44140625" style="113" bestFit="1" customWidth="1"/>
    <col min="11270" max="11270" width="9.109375" style="113"/>
    <col min="11271" max="11271" width="13.44140625" style="113" customWidth="1"/>
    <col min="11272" max="11272" width="9.109375" style="113"/>
    <col min="11273" max="11273" width="13.6640625" style="113" customWidth="1"/>
    <col min="11274" max="11520" width="9.109375" style="113"/>
    <col min="11521" max="11521" width="9.5546875" style="113" customWidth="1"/>
    <col min="11522" max="11522" width="43.5546875" style="113" customWidth="1"/>
    <col min="11523" max="11524" width="9.109375" style="113"/>
    <col min="11525" max="11525" width="12.44140625" style="113" bestFit="1" customWidth="1"/>
    <col min="11526" max="11526" width="9.109375" style="113"/>
    <col min="11527" max="11527" width="13.44140625" style="113" customWidth="1"/>
    <col min="11528" max="11528" width="9.109375" style="113"/>
    <col min="11529" max="11529" width="13.6640625" style="113" customWidth="1"/>
    <col min="11530" max="11776" width="9.109375" style="113"/>
    <col min="11777" max="11777" width="9.5546875" style="113" customWidth="1"/>
    <col min="11778" max="11778" width="43.5546875" style="113" customWidth="1"/>
    <col min="11779" max="11780" width="9.109375" style="113"/>
    <col min="11781" max="11781" width="12.44140625" style="113" bestFit="1" customWidth="1"/>
    <col min="11782" max="11782" width="9.109375" style="113"/>
    <col min="11783" max="11783" width="13.44140625" style="113" customWidth="1"/>
    <col min="11784" max="11784" width="9.109375" style="113"/>
    <col min="11785" max="11785" width="13.6640625" style="113" customWidth="1"/>
    <col min="11786" max="12032" width="9.109375" style="113"/>
    <col min="12033" max="12033" width="9.5546875" style="113" customWidth="1"/>
    <col min="12034" max="12034" width="43.5546875" style="113" customWidth="1"/>
    <col min="12035" max="12036" width="9.109375" style="113"/>
    <col min="12037" max="12037" width="12.44140625" style="113" bestFit="1" customWidth="1"/>
    <col min="12038" max="12038" width="9.109375" style="113"/>
    <col min="12039" max="12039" width="13.44140625" style="113" customWidth="1"/>
    <col min="12040" max="12040" width="9.109375" style="113"/>
    <col min="12041" max="12041" width="13.6640625" style="113" customWidth="1"/>
    <col min="12042" max="12288" width="9.109375" style="113"/>
    <col min="12289" max="12289" width="9.5546875" style="113" customWidth="1"/>
    <col min="12290" max="12290" width="43.5546875" style="113" customWidth="1"/>
    <col min="12291" max="12292" width="9.109375" style="113"/>
    <col min="12293" max="12293" width="12.44140625" style="113" bestFit="1" customWidth="1"/>
    <col min="12294" max="12294" width="9.109375" style="113"/>
    <col min="12295" max="12295" width="13.44140625" style="113" customWidth="1"/>
    <col min="12296" max="12296" width="9.109375" style="113"/>
    <col min="12297" max="12297" width="13.6640625" style="113" customWidth="1"/>
    <col min="12298" max="12544" width="9.109375" style="113"/>
    <col min="12545" max="12545" width="9.5546875" style="113" customWidth="1"/>
    <col min="12546" max="12546" width="43.5546875" style="113" customWidth="1"/>
    <col min="12547" max="12548" width="9.109375" style="113"/>
    <col min="12549" max="12549" width="12.44140625" style="113" bestFit="1" customWidth="1"/>
    <col min="12550" max="12550" width="9.109375" style="113"/>
    <col min="12551" max="12551" width="13.44140625" style="113" customWidth="1"/>
    <col min="12552" max="12552" width="9.109375" style="113"/>
    <col min="12553" max="12553" width="13.6640625" style="113" customWidth="1"/>
    <col min="12554" max="12800" width="9.109375" style="113"/>
    <col min="12801" max="12801" width="9.5546875" style="113" customWidth="1"/>
    <col min="12802" max="12802" width="43.5546875" style="113" customWidth="1"/>
    <col min="12803" max="12804" width="9.109375" style="113"/>
    <col min="12805" max="12805" width="12.44140625" style="113" bestFit="1" customWidth="1"/>
    <col min="12806" max="12806" width="9.109375" style="113"/>
    <col min="12807" max="12807" width="13.44140625" style="113" customWidth="1"/>
    <col min="12808" max="12808" width="9.109375" style="113"/>
    <col min="12809" max="12809" width="13.6640625" style="113" customWidth="1"/>
    <col min="12810" max="13056" width="9.109375" style="113"/>
    <col min="13057" max="13057" width="9.5546875" style="113" customWidth="1"/>
    <col min="13058" max="13058" width="43.5546875" style="113" customWidth="1"/>
    <col min="13059" max="13060" width="9.109375" style="113"/>
    <col min="13061" max="13061" width="12.44140625" style="113" bestFit="1" customWidth="1"/>
    <col min="13062" max="13062" width="9.109375" style="113"/>
    <col min="13063" max="13063" width="13.44140625" style="113" customWidth="1"/>
    <col min="13064" max="13064" width="9.109375" style="113"/>
    <col min="13065" max="13065" width="13.6640625" style="113" customWidth="1"/>
    <col min="13066" max="13312" width="9.109375" style="113"/>
    <col min="13313" max="13313" width="9.5546875" style="113" customWidth="1"/>
    <col min="13314" max="13314" width="43.5546875" style="113" customWidth="1"/>
    <col min="13315" max="13316" width="9.109375" style="113"/>
    <col min="13317" max="13317" width="12.44140625" style="113" bestFit="1" customWidth="1"/>
    <col min="13318" max="13318" width="9.109375" style="113"/>
    <col min="13319" max="13319" width="13.44140625" style="113" customWidth="1"/>
    <col min="13320" max="13320" width="9.109375" style="113"/>
    <col min="13321" max="13321" width="13.6640625" style="113" customWidth="1"/>
    <col min="13322" max="13568" width="9.109375" style="113"/>
    <col min="13569" max="13569" width="9.5546875" style="113" customWidth="1"/>
    <col min="13570" max="13570" width="43.5546875" style="113" customWidth="1"/>
    <col min="13571" max="13572" width="9.109375" style="113"/>
    <col min="13573" max="13573" width="12.44140625" style="113" bestFit="1" customWidth="1"/>
    <col min="13574" max="13574" width="9.109375" style="113"/>
    <col min="13575" max="13575" width="13.44140625" style="113" customWidth="1"/>
    <col min="13576" max="13576" width="9.109375" style="113"/>
    <col min="13577" max="13577" width="13.6640625" style="113" customWidth="1"/>
    <col min="13578" max="13824" width="9.109375" style="113"/>
    <col min="13825" max="13825" width="9.5546875" style="113" customWidth="1"/>
    <col min="13826" max="13826" width="43.5546875" style="113" customWidth="1"/>
    <col min="13827" max="13828" width="9.109375" style="113"/>
    <col min="13829" max="13829" width="12.44140625" style="113" bestFit="1" customWidth="1"/>
    <col min="13830" max="13830" width="9.109375" style="113"/>
    <col min="13831" max="13831" width="13.44140625" style="113" customWidth="1"/>
    <col min="13832" max="13832" width="9.109375" style="113"/>
    <col min="13833" max="13833" width="13.6640625" style="113" customWidth="1"/>
    <col min="13834" max="14080" width="9.109375" style="113"/>
    <col min="14081" max="14081" width="9.5546875" style="113" customWidth="1"/>
    <col min="14082" max="14082" width="43.5546875" style="113" customWidth="1"/>
    <col min="14083" max="14084" width="9.109375" style="113"/>
    <col min="14085" max="14085" width="12.44140625" style="113" bestFit="1" customWidth="1"/>
    <col min="14086" max="14086" width="9.109375" style="113"/>
    <col min="14087" max="14087" width="13.44140625" style="113" customWidth="1"/>
    <col min="14088" max="14088" width="9.109375" style="113"/>
    <col min="14089" max="14089" width="13.6640625" style="113" customWidth="1"/>
    <col min="14090" max="14336" width="9.109375" style="113"/>
    <col min="14337" max="14337" width="9.5546875" style="113" customWidth="1"/>
    <col min="14338" max="14338" width="43.5546875" style="113" customWidth="1"/>
    <col min="14339" max="14340" width="9.109375" style="113"/>
    <col min="14341" max="14341" width="12.44140625" style="113" bestFit="1" customWidth="1"/>
    <col min="14342" max="14342" width="9.109375" style="113"/>
    <col min="14343" max="14343" width="13.44140625" style="113" customWidth="1"/>
    <col min="14344" max="14344" width="9.109375" style="113"/>
    <col min="14345" max="14345" width="13.6640625" style="113" customWidth="1"/>
    <col min="14346" max="14592" width="9.109375" style="113"/>
    <col min="14593" max="14593" width="9.5546875" style="113" customWidth="1"/>
    <col min="14594" max="14594" width="43.5546875" style="113" customWidth="1"/>
    <col min="14595" max="14596" width="9.109375" style="113"/>
    <col min="14597" max="14597" width="12.44140625" style="113" bestFit="1" customWidth="1"/>
    <col min="14598" max="14598" width="9.109375" style="113"/>
    <col min="14599" max="14599" width="13.44140625" style="113" customWidth="1"/>
    <col min="14600" max="14600" width="9.109375" style="113"/>
    <col min="14601" max="14601" width="13.6640625" style="113" customWidth="1"/>
    <col min="14602" max="14848" width="9.109375" style="113"/>
    <col min="14849" max="14849" width="9.5546875" style="113" customWidth="1"/>
    <col min="14850" max="14850" width="43.5546875" style="113" customWidth="1"/>
    <col min="14851" max="14852" width="9.109375" style="113"/>
    <col min="14853" max="14853" width="12.44140625" style="113" bestFit="1" customWidth="1"/>
    <col min="14854" max="14854" width="9.109375" style="113"/>
    <col min="14855" max="14855" width="13.44140625" style="113" customWidth="1"/>
    <col min="14856" max="14856" width="9.109375" style="113"/>
    <col min="14857" max="14857" width="13.6640625" style="113" customWidth="1"/>
    <col min="14858" max="15104" width="9.109375" style="113"/>
    <col min="15105" max="15105" width="9.5546875" style="113" customWidth="1"/>
    <col min="15106" max="15106" width="43.5546875" style="113" customWidth="1"/>
    <col min="15107" max="15108" width="9.109375" style="113"/>
    <col min="15109" max="15109" width="12.44140625" style="113" bestFit="1" customWidth="1"/>
    <col min="15110" max="15110" width="9.109375" style="113"/>
    <col min="15111" max="15111" width="13.44140625" style="113" customWidth="1"/>
    <col min="15112" max="15112" width="9.109375" style="113"/>
    <col min="15113" max="15113" width="13.6640625" style="113" customWidth="1"/>
    <col min="15114" max="15360" width="9.109375" style="113"/>
    <col min="15361" max="15361" width="9.5546875" style="113" customWidth="1"/>
    <col min="15362" max="15362" width="43.5546875" style="113" customWidth="1"/>
    <col min="15363" max="15364" width="9.109375" style="113"/>
    <col min="15365" max="15365" width="12.44140625" style="113" bestFit="1" customWidth="1"/>
    <col min="15366" max="15366" width="9.109375" style="113"/>
    <col min="15367" max="15367" width="13.44140625" style="113" customWidth="1"/>
    <col min="15368" max="15368" width="9.109375" style="113"/>
    <col min="15369" max="15369" width="13.6640625" style="113" customWidth="1"/>
    <col min="15370" max="15616" width="9.109375" style="113"/>
    <col min="15617" max="15617" width="9.5546875" style="113" customWidth="1"/>
    <col min="15618" max="15618" width="43.5546875" style="113" customWidth="1"/>
    <col min="15619" max="15620" width="9.109375" style="113"/>
    <col min="15621" max="15621" width="12.44140625" style="113" bestFit="1" customWidth="1"/>
    <col min="15622" max="15622" width="9.109375" style="113"/>
    <col min="15623" max="15623" width="13.44140625" style="113" customWidth="1"/>
    <col min="15624" max="15624" width="9.109375" style="113"/>
    <col min="15625" max="15625" width="13.6640625" style="113" customWidth="1"/>
    <col min="15626" max="15872" width="9.109375" style="113"/>
    <col min="15873" max="15873" width="9.5546875" style="113" customWidth="1"/>
    <col min="15874" max="15874" width="43.5546875" style="113" customWidth="1"/>
    <col min="15875" max="15876" width="9.109375" style="113"/>
    <col min="15877" max="15877" width="12.44140625" style="113" bestFit="1" customWidth="1"/>
    <col min="15878" max="15878" width="9.109375" style="113"/>
    <col min="15879" max="15879" width="13.44140625" style="113" customWidth="1"/>
    <col min="15880" max="15880" width="9.109375" style="113"/>
    <col min="15881" max="15881" width="13.6640625" style="113" customWidth="1"/>
    <col min="15882" max="16128" width="9.109375" style="113"/>
    <col min="16129" max="16129" width="9.5546875" style="113" customWidth="1"/>
    <col min="16130" max="16130" width="43.5546875" style="113" customWidth="1"/>
    <col min="16131" max="16132" width="9.109375" style="113"/>
    <col min="16133" max="16133" width="12.44140625" style="113" bestFit="1" customWidth="1"/>
    <col min="16134" max="16134" width="9.109375" style="113"/>
    <col min="16135" max="16135" width="13.44140625" style="113" customWidth="1"/>
    <col min="16136" max="16136" width="9.109375" style="113"/>
    <col min="16137" max="16137" width="13.6640625" style="113" customWidth="1"/>
    <col min="16138" max="16384" width="9.109375" style="113"/>
  </cols>
  <sheetData>
    <row r="1" spans="1:254" ht="31.5" customHeight="1">
      <c r="A1" s="719" t="s">
        <v>74</v>
      </c>
      <c r="B1" s="719"/>
      <c r="C1" s="719"/>
      <c r="D1" s="719"/>
      <c r="E1" s="719"/>
      <c r="F1" s="719"/>
      <c r="G1" s="719"/>
      <c r="H1" s="719"/>
      <c r="I1" s="111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</row>
    <row r="2" spans="1:254">
      <c r="A2" s="290" t="s">
        <v>75</v>
      </c>
      <c r="B2" s="112" t="str">
        <f>'ปร.6 ห้องละหมาด'!E3</f>
        <v>ก่อสร้างอาคารละหมาด</v>
      </c>
      <c r="D2" s="118"/>
      <c r="F2" s="118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</row>
    <row r="3" spans="1:254">
      <c r="A3" s="290" t="s">
        <v>77</v>
      </c>
      <c r="B3" s="536" t="str">
        <f>'ปร.6 ห้องละหมาด'!E4</f>
        <v>หมู่ที่ 10  ตำบลควนกาหลง  อำเภอควนกาหลง  จ.สตูล</v>
      </c>
      <c r="D3" s="118"/>
      <c r="F3" s="118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</row>
    <row r="4" spans="1:254">
      <c r="A4" s="290" t="s">
        <v>79</v>
      </c>
      <c r="B4" s="119">
        <f>'ปร.4 ห้องละหมาด'!C6</f>
        <v>44327</v>
      </c>
      <c r="D4" s="118"/>
      <c r="F4" s="1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</row>
    <row r="5" spans="1:254" ht="12" customHeight="1">
      <c r="A5" s="112"/>
      <c r="B5" s="119"/>
      <c r="D5" s="118"/>
      <c r="F5" s="118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>
      <c r="A6" s="112" t="s">
        <v>80</v>
      </c>
      <c r="B6" s="112"/>
      <c r="D6" s="118"/>
      <c r="F6" s="118"/>
      <c r="G6" s="112" t="s">
        <v>43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254">
      <c r="A7" s="112"/>
      <c r="B7" s="112" t="s">
        <v>2131</v>
      </c>
      <c r="C7" s="117">
        <v>260</v>
      </c>
      <c r="D7" s="118" t="s">
        <v>53</v>
      </c>
      <c r="E7" s="538">
        <f>'ราคาวัสดุพานิชย์ '!D147/1000</f>
        <v>2.7975100000000004</v>
      </c>
      <c r="F7" s="196" t="s">
        <v>82</v>
      </c>
      <c r="G7" s="289">
        <f>C7*E7</f>
        <v>727.35260000000005</v>
      </c>
      <c r="H7" s="112" t="s">
        <v>55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</row>
    <row r="8" spans="1:254">
      <c r="A8" s="112"/>
      <c r="B8" s="112" t="s">
        <v>2132</v>
      </c>
      <c r="C8" s="117">
        <v>0.62</v>
      </c>
      <c r="D8" s="118" t="s">
        <v>52</v>
      </c>
      <c r="E8" s="538">
        <f>'ราคาวัสดุพานิชย์ '!D150</f>
        <v>681.93</v>
      </c>
      <c r="F8" s="196" t="s">
        <v>82</v>
      </c>
      <c r="G8" s="289">
        <f>C8*E8</f>
        <v>422.79659999999996</v>
      </c>
      <c r="H8" s="112" t="s">
        <v>55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</row>
    <row r="9" spans="1:254">
      <c r="A9" s="112"/>
      <c r="B9" s="112" t="s">
        <v>2133</v>
      </c>
      <c r="C9" s="117">
        <v>1.03</v>
      </c>
      <c r="D9" s="118" t="s">
        <v>52</v>
      </c>
      <c r="E9" s="538">
        <f>'ราคาวัสดุพานิชย์ '!D152</f>
        <v>841.12</v>
      </c>
      <c r="F9" s="196" t="s">
        <v>82</v>
      </c>
      <c r="G9" s="289">
        <f>C9*E9</f>
        <v>866.35360000000003</v>
      </c>
      <c r="H9" s="112" t="s">
        <v>55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</row>
    <row r="10" spans="1:254">
      <c r="A10" s="112"/>
      <c r="B10" s="112" t="s">
        <v>2134</v>
      </c>
      <c r="C10" s="117">
        <v>180</v>
      </c>
      <c r="D10" s="118" t="s">
        <v>132</v>
      </c>
      <c r="E10" s="291">
        <v>1.6400000000000001E-2</v>
      </c>
      <c r="F10" s="196" t="s">
        <v>82</v>
      </c>
      <c r="G10" s="289">
        <f>C10*E10</f>
        <v>2.9520000000000004</v>
      </c>
      <c r="H10" s="112" t="s">
        <v>55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</row>
    <row r="11" spans="1:254" ht="21.6" thickBot="1">
      <c r="A11" s="112"/>
      <c r="B11" s="119" t="s">
        <v>26</v>
      </c>
      <c r="C11" s="117">
        <v>1</v>
      </c>
      <c r="D11" s="118" t="s">
        <v>52</v>
      </c>
      <c r="F11" s="196" t="s">
        <v>82</v>
      </c>
      <c r="G11" s="292">
        <f>SUM(G7:G10)</f>
        <v>2019.4548000000002</v>
      </c>
      <c r="H11" s="112" t="s">
        <v>85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</row>
    <row r="12" spans="1:254" ht="21.6" thickTop="1">
      <c r="A12" s="112"/>
      <c r="B12" s="119"/>
      <c r="D12" s="118"/>
      <c r="F12" s="1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</row>
    <row r="13" spans="1:254">
      <c r="A13" s="112" t="s">
        <v>2282</v>
      </c>
      <c r="B13" s="119"/>
      <c r="D13" s="118"/>
      <c r="F13" s="118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>
      <c r="A14" s="112"/>
      <c r="B14" s="112" t="s">
        <v>2184</v>
      </c>
      <c r="C14" s="117">
        <v>1.1200000000000001</v>
      </c>
      <c r="D14" s="118" t="s">
        <v>19</v>
      </c>
      <c r="E14" s="262">
        <f>ใบเสนอราคา!I39</f>
        <v>205</v>
      </c>
      <c r="F14" s="118" t="s">
        <v>101</v>
      </c>
      <c r="G14" s="293">
        <f>C14*E14</f>
        <v>229.60000000000002</v>
      </c>
      <c r="H14" s="112" t="s">
        <v>91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</row>
    <row r="15" spans="1:254">
      <c r="A15" s="112"/>
      <c r="B15" s="112" t="s">
        <v>2135</v>
      </c>
      <c r="C15" s="117">
        <v>21.51</v>
      </c>
      <c r="D15" s="118" t="s">
        <v>53</v>
      </c>
      <c r="E15" s="262">
        <f>E7</f>
        <v>2.7975100000000004</v>
      </c>
      <c r="F15" s="118" t="s">
        <v>101</v>
      </c>
      <c r="G15" s="293">
        <f t="shared" ref="G15:G18" si="0">C15*E15</f>
        <v>60.174440100000012</v>
      </c>
      <c r="H15" s="112" t="s">
        <v>91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</row>
    <row r="16" spans="1:254">
      <c r="A16" s="112"/>
      <c r="B16" s="112" t="s">
        <v>2185</v>
      </c>
      <c r="C16" s="117">
        <v>0.12</v>
      </c>
      <c r="D16" s="118" t="s">
        <v>53</v>
      </c>
      <c r="E16" s="262">
        <f>ใบเสนอราคา!I41</f>
        <v>48</v>
      </c>
      <c r="F16" s="118" t="s">
        <v>101</v>
      </c>
      <c r="G16" s="293">
        <f t="shared" si="0"/>
        <v>5.76</v>
      </c>
      <c r="H16" s="112" t="s">
        <v>91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</row>
    <row r="17" spans="1:254">
      <c r="A17" s="112"/>
      <c r="B17" s="112" t="s">
        <v>2132</v>
      </c>
      <c r="C17" s="117">
        <v>0.11</v>
      </c>
      <c r="D17" s="118" t="s">
        <v>52</v>
      </c>
      <c r="E17" s="262">
        <f>E8</f>
        <v>681.93</v>
      </c>
      <c r="F17" s="118" t="s">
        <v>101</v>
      </c>
      <c r="G17" s="293">
        <f t="shared" si="0"/>
        <v>75.012299999999996</v>
      </c>
      <c r="H17" s="112" t="s">
        <v>91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>
      <c r="A18" s="112"/>
      <c r="B18" s="112" t="s">
        <v>2136</v>
      </c>
      <c r="C18" s="117">
        <v>10</v>
      </c>
      <c r="D18" s="118" t="s">
        <v>132</v>
      </c>
      <c r="E18" s="294">
        <v>1.6400000000000001E-2</v>
      </c>
      <c r="F18" s="118" t="s">
        <v>101</v>
      </c>
      <c r="G18" s="293">
        <f t="shared" si="0"/>
        <v>0.16400000000000001</v>
      </c>
      <c r="H18" s="112" t="s">
        <v>91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ht="21.6" thickBot="1">
      <c r="A19" s="112"/>
      <c r="B19" s="119" t="s">
        <v>26</v>
      </c>
      <c r="C19" s="117">
        <v>1</v>
      </c>
      <c r="D19" s="118" t="s">
        <v>19</v>
      </c>
      <c r="F19" s="118" t="s">
        <v>101</v>
      </c>
      <c r="G19" s="292">
        <f>SUM(G14:G18)</f>
        <v>370.71074010000001</v>
      </c>
      <c r="H19" s="112" t="s">
        <v>91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ht="21.6" thickTop="1">
      <c r="A20" s="112"/>
      <c r="B20" s="119"/>
      <c r="D20" s="118"/>
      <c r="F20" s="118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>
      <c r="A21" s="112" t="s">
        <v>2281</v>
      </c>
      <c r="B21" s="119"/>
      <c r="D21" s="118"/>
      <c r="F21" s="118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</row>
    <row r="22" spans="1:254">
      <c r="A22" s="112"/>
      <c r="B22" s="112" t="s">
        <v>2184</v>
      </c>
      <c r="C22" s="117">
        <f>C14</f>
        <v>1.1200000000000001</v>
      </c>
      <c r="D22" s="118" t="s">
        <v>19</v>
      </c>
      <c r="E22" s="262">
        <f>ใบเสนอราคา!I40</f>
        <v>215</v>
      </c>
      <c r="F22" s="118" t="s">
        <v>101</v>
      </c>
      <c r="G22" s="293">
        <f>C22*E22</f>
        <v>240.8</v>
      </c>
      <c r="H22" s="112" t="s">
        <v>91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</row>
    <row r="23" spans="1:254">
      <c r="A23" s="112"/>
      <c r="B23" s="112" t="s">
        <v>2135</v>
      </c>
      <c r="C23" s="117">
        <f t="shared" ref="C23:C27" si="1">C15</f>
        <v>21.51</v>
      </c>
      <c r="D23" s="118" t="s">
        <v>53</v>
      </c>
      <c r="E23" s="262">
        <f>E15</f>
        <v>2.7975100000000004</v>
      </c>
      <c r="F23" s="118" t="s">
        <v>101</v>
      </c>
      <c r="G23" s="293">
        <f t="shared" ref="G23:G26" si="2">C23*E23</f>
        <v>60.174440100000012</v>
      </c>
      <c r="H23" s="112" t="s">
        <v>91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>
      <c r="A24" s="112"/>
      <c r="B24" s="112" t="s">
        <v>2185</v>
      </c>
      <c r="C24" s="117">
        <f t="shared" si="1"/>
        <v>0.12</v>
      </c>
      <c r="D24" s="118" t="s">
        <v>53</v>
      </c>
      <c r="E24" s="262">
        <f>E16</f>
        <v>48</v>
      </c>
      <c r="F24" s="118" t="s">
        <v>101</v>
      </c>
      <c r="G24" s="293">
        <f t="shared" si="2"/>
        <v>5.76</v>
      </c>
      <c r="H24" s="112" t="s">
        <v>91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pans="1:254">
      <c r="A25" s="112"/>
      <c r="B25" s="112" t="s">
        <v>2132</v>
      </c>
      <c r="C25" s="117">
        <f t="shared" si="1"/>
        <v>0.11</v>
      </c>
      <c r="D25" s="118" t="s">
        <v>52</v>
      </c>
      <c r="E25" s="262">
        <f>E17</f>
        <v>681.93</v>
      </c>
      <c r="F25" s="118" t="s">
        <v>101</v>
      </c>
      <c r="G25" s="293">
        <f t="shared" si="2"/>
        <v>75.012299999999996</v>
      </c>
      <c r="H25" s="112" t="s">
        <v>91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>
      <c r="A26" s="112"/>
      <c r="B26" s="112" t="s">
        <v>2136</v>
      </c>
      <c r="C26" s="117">
        <f t="shared" si="1"/>
        <v>10</v>
      </c>
      <c r="D26" s="118" t="s">
        <v>132</v>
      </c>
      <c r="E26" s="294">
        <v>1.6400000000000001E-2</v>
      </c>
      <c r="F26" s="118" t="s">
        <v>101</v>
      </c>
      <c r="G26" s="293">
        <f t="shared" si="2"/>
        <v>0.16400000000000001</v>
      </c>
      <c r="H26" s="112" t="s">
        <v>91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</row>
    <row r="27" spans="1:254" ht="21.6" thickBot="1">
      <c r="A27" s="112"/>
      <c r="B27" s="119" t="s">
        <v>26</v>
      </c>
      <c r="C27" s="117">
        <f t="shared" si="1"/>
        <v>1</v>
      </c>
      <c r="D27" s="118" t="s">
        <v>19</v>
      </c>
      <c r="F27" s="118" t="s">
        <v>101</v>
      </c>
      <c r="G27" s="292">
        <f>SUM(G22:G26)</f>
        <v>381.9107401</v>
      </c>
      <c r="H27" s="112" t="s">
        <v>91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</row>
    <row r="28" spans="1:254" ht="21.6" thickTop="1">
      <c r="A28" s="112"/>
      <c r="B28" s="119"/>
      <c r="D28" s="118"/>
      <c r="F28" s="118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</row>
    <row r="29" spans="1:254">
      <c r="A29" s="112" t="s">
        <v>2186</v>
      </c>
      <c r="B29" s="112"/>
      <c r="D29" s="118"/>
      <c r="F29" s="118"/>
      <c r="G29" s="112" t="s">
        <v>43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</row>
    <row r="30" spans="1:254">
      <c r="A30" s="112"/>
      <c r="B30" s="112" t="s">
        <v>2135</v>
      </c>
      <c r="C30" s="117">
        <v>21.51</v>
      </c>
      <c r="D30" s="118" t="s">
        <v>53</v>
      </c>
      <c r="E30" s="538">
        <f>E7</f>
        <v>2.7975100000000004</v>
      </c>
      <c r="F30" s="196" t="s">
        <v>82</v>
      </c>
      <c r="G30" s="125">
        <f>C30*E30</f>
        <v>60.174440100000012</v>
      </c>
      <c r="H30" s="112" t="s">
        <v>55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</row>
    <row r="31" spans="1:254">
      <c r="A31" s="112"/>
      <c r="B31" s="112" t="s">
        <v>2132</v>
      </c>
      <c r="C31" s="117">
        <v>0.11</v>
      </c>
      <c r="D31" s="118" t="s">
        <v>52</v>
      </c>
      <c r="E31" s="538">
        <f>E8</f>
        <v>681.93</v>
      </c>
      <c r="F31" s="196" t="s">
        <v>82</v>
      </c>
      <c r="G31" s="125">
        <f>C31*E31</f>
        <v>75.012299999999996</v>
      </c>
      <c r="H31" s="112" t="s">
        <v>55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</row>
    <row r="32" spans="1:254">
      <c r="A32" s="112"/>
      <c r="B32" s="112" t="s">
        <v>2136</v>
      </c>
      <c r="C32" s="117">
        <v>6</v>
      </c>
      <c r="D32" s="118" t="s">
        <v>132</v>
      </c>
      <c r="E32" s="291">
        <v>1.6400000000000001E-2</v>
      </c>
      <c r="F32" s="196" t="s">
        <v>82</v>
      </c>
      <c r="G32" s="125">
        <f>C32*E32</f>
        <v>9.8400000000000015E-2</v>
      </c>
      <c r="H32" s="112" t="s">
        <v>55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</row>
    <row r="33" spans="1:254" ht="21.6" thickBot="1">
      <c r="A33" s="112"/>
      <c r="B33" s="119" t="s">
        <v>26</v>
      </c>
      <c r="C33" s="117">
        <v>1</v>
      </c>
      <c r="D33" s="118" t="s">
        <v>52</v>
      </c>
      <c r="F33" s="196" t="s">
        <v>82</v>
      </c>
      <c r="G33" s="292">
        <f>SUM(G30:G32)</f>
        <v>135.28514010000001</v>
      </c>
      <c r="H33" s="112" t="s">
        <v>85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</row>
    <row r="34" spans="1:254" ht="21.6" thickTop="1">
      <c r="A34" s="112"/>
      <c r="B34" s="119"/>
      <c r="D34" s="118"/>
      <c r="F34" s="118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</row>
    <row r="35" spans="1:254">
      <c r="A35" s="112"/>
      <c r="B35" s="119"/>
      <c r="D35" s="118"/>
      <c r="F35" s="118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</row>
    <row r="36" spans="1:254">
      <c r="A36" s="112"/>
      <c r="B36" s="119"/>
      <c r="D36" s="118"/>
      <c r="F36" s="118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</row>
    <row r="37" spans="1:254">
      <c r="A37" s="112"/>
      <c r="B37" s="119"/>
      <c r="D37" s="118"/>
      <c r="F37" s="118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</row>
    <row r="38" spans="1:254">
      <c r="A38" s="112"/>
      <c r="B38" s="119"/>
      <c r="D38" s="118"/>
      <c r="F38" s="118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</row>
    <row r="39" spans="1:254">
      <c r="A39" s="112" t="s">
        <v>2187</v>
      </c>
      <c r="B39" s="119"/>
      <c r="D39" s="118"/>
      <c r="F39" s="118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</row>
    <row r="40" spans="1:254">
      <c r="A40" s="112"/>
      <c r="B40" s="119" t="s">
        <v>2188</v>
      </c>
      <c r="C40" s="117">
        <v>138</v>
      </c>
      <c r="D40" s="118" t="s">
        <v>94</v>
      </c>
      <c r="E40" s="117">
        <f>'ราคาวัสดุพานิชย์ '!D13</f>
        <v>2.09</v>
      </c>
      <c r="F40" s="196" t="s">
        <v>82</v>
      </c>
      <c r="G40" s="125">
        <f>C40*E40</f>
        <v>288.41999999999996</v>
      </c>
      <c r="H40" s="112" t="s">
        <v>55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</row>
    <row r="41" spans="1:254">
      <c r="A41" s="112"/>
      <c r="B41" s="112" t="s">
        <v>2135</v>
      </c>
      <c r="C41" s="117">
        <v>16.010000000000002</v>
      </c>
      <c r="D41" s="118" t="s">
        <v>53</v>
      </c>
      <c r="E41" s="117">
        <f>E30</f>
        <v>2.7975100000000004</v>
      </c>
      <c r="F41" s="196" t="s">
        <v>82</v>
      </c>
      <c r="G41" s="125">
        <f t="shared" ref="G41:G44" si="3">C41*E41</f>
        <v>44.788135100000012</v>
      </c>
      <c r="H41" s="112" t="s">
        <v>55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</row>
    <row r="42" spans="1:254">
      <c r="A42" s="112"/>
      <c r="B42" s="112" t="s">
        <v>2189</v>
      </c>
      <c r="C42" s="117">
        <v>0.4</v>
      </c>
      <c r="D42" s="118" t="s">
        <v>132</v>
      </c>
      <c r="E42" s="117">
        <v>0</v>
      </c>
      <c r="F42" s="196" t="s">
        <v>82</v>
      </c>
      <c r="G42" s="125">
        <f t="shared" si="3"/>
        <v>0</v>
      </c>
      <c r="H42" s="112" t="s">
        <v>55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</row>
    <row r="43" spans="1:254">
      <c r="A43" s="112"/>
      <c r="B43" s="112" t="s">
        <v>2132</v>
      </c>
      <c r="C43" s="117">
        <v>0.05</v>
      </c>
      <c r="D43" s="118" t="s">
        <v>52</v>
      </c>
      <c r="E43" s="117">
        <f>E31</f>
        <v>681.93</v>
      </c>
      <c r="F43" s="196" t="s">
        <v>82</v>
      </c>
      <c r="G43" s="125">
        <f t="shared" si="3"/>
        <v>34.096499999999999</v>
      </c>
      <c r="H43" s="112" t="s">
        <v>55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</row>
    <row r="44" spans="1:254">
      <c r="A44" s="112"/>
      <c r="B44" s="112" t="s">
        <v>2136</v>
      </c>
      <c r="C44" s="117">
        <v>10</v>
      </c>
      <c r="D44" s="118" t="s">
        <v>132</v>
      </c>
      <c r="E44" s="294">
        <v>1.6400000000000001E-2</v>
      </c>
      <c r="F44" s="196" t="s">
        <v>82</v>
      </c>
      <c r="G44" s="125">
        <f t="shared" si="3"/>
        <v>0.16400000000000001</v>
      </c>
      <c r="H44" s="112" t="s">
        <v>55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</row>
    <row r="45" spans="1:254" ht="21.6" thickBot="1">
      <c r="A45" s="112"/>
      <c r="B45" s="119" t="s">
        <v>26</v>
      </c>
      <c r="C45" s="540"/>
      <c r="D45" s="540"/>
      <c r="F45" s="118"/>
      <c r="G45" s="292">
        <f>SUM(G40:G43)</f>
        <v>367.30463509999998</v>
      </c>
      <c r="H45" s="112" t="s">
        <v>85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</row>
    <row r="46" spans="1:254" ht="21.6" thickTop="1">
      <c r="A46" s="112"/>
      <c r="B46" s="119" t="s">
        <v>43</v>
      </c>
      <c r="D46" s="118"/>
      <c r="F46" s="118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</row>
    <row r="47" spans="1:254">
      <c r="A47" s="112" t="s">
        <v>2190</v>
      </c>
      <c r="B47" s="119"/>
      <c r="D47" s="118"/>
      <c r="F47" s="11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</row>
    <row r="48" spans="1:254">
      <c r="A48" s="112"/>
      <c r="B48" s="112" t="s">
        <v>2135</v>
      </c>
      <c r="C48" s="117">
        <v>12.05</v>
      </c>
      <c r="D48" s="118" t="s">
        <v>53</v>
      </c>
      <c r="E48" s="262">
        <f>E30</f>
        <v>2.7975100000000004</v>
      </c>
      <c r="F48" s="118" t="s">
        <v>101</v>
      </c>
      <c r="G48" s="293">
        <f t="shared" ref="G48:G51" si="4">C48*E48</f>
        <v>33.709995500000005</v>
      </c>
      <c r="H48" s="112" t="s">
        <v>55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</row>
    <row r="49" spans="1:254" hidden="1">
      <c r="A49" s="112"/>
      <c r="B49" s="127" t="s">
        <v>2137</v>
      </c>
      <c r="C49" s="117">
        <v>0.5</v>
      </c>
      <c r="D49" s="118" t="s">
        <v>132</v>
      </c>
      <c r="E49" s="128">
        <v>0</v>
      </c>
      <c r="F49" s="129" t="s">
        <v>82</v>
      </c>
      <c r="G49" s="293">
        <f t="shared" si="4"/>
        <v>0</v>
      </c>
      <c r="H49" s="112" t="s">
        <v>55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</row>
    <row r="50" spans="1:254">
      <c r="A50" s="112"/>
      <c r="B50" s="119" t="s">
        <v>2138</v>
      </c>
      <c r="C50" s="117">
        <v>0.04</v>
      </c>
      <c r="D50" s="118" t="s">
        <v>52</v>
      </c>
      <c r="E50" s="117">
        <f>'ราคาวัสดุพานิชย์ '!D151</f>
        <v>804.05</v>
      </c>
      <c r="F50" s="129" t="s">
        <v>82</v>
      </c>
      <c r="G50" s="293">
        <f t="shared" si="4"/>
        <v>32.161999999999999</v>
      </c>
      <c r="H50" s="127" t="s">
        <v>55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</row>
    <row r="51" spans="1:254">
      <c r="A51" s="112"/>
      <c r="B51" s="112" t="s">
        <v>2136</v>
      </c>
      <c r="C51" s="117">
        <v>3</v>
      </c>
      <c r="D51" s="118" t="s">
        <v>132</v>
      </c>
      <c r="E51" s="294">
        <v>1.6400000000000001E-2</v>
      </c>
      <c r="F51" s="118" t="s">
        <v>101</v>
      </c>
      <c r="G51" s="293">
        <f t="shared" si="4"/>
        <v>4.9200000000000008E-2</v>
      </c>
      <c r="H51" s="127" t="s">
        <v>55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</row>
    <row r="52" spans="1:254" ht="21.6" thickBot="1">
      <c r="A52" s="112"/>
      <c r="B52" s="119" t="s">
        <v>26</v>
      </c>
      <c r="C52" s="117">
        <v>1</v>
      </c>
      <c r="D52" s="118" t="s">
        <v>19</v>
      </c>
      <c r="F52" s="118" t="s">
        <v>101</v>
      </c>
      <c r="G52" s="292">
        <f>SUM(G48:G51)</f>
        <v>65.921195499999996</v>
      </c>
      <c r="H52" s="112" t="s">
        <v>91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</row>
    <row r="53" spans="1:254" ht="21.6" thickTop="1">
      <c r="A53" s="112"/>
      <c r="B53" s="119"/>
      <c r="D53" s="118"/>
      <c r="F53" s="118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</row>
    <row r="54" spans="1:254">
      <c r="A54" s="112" t="s">
        <v>2231</v>
      </c>
      <c r="B54" s="119"/>
      <c r="D54" s="118"/>
      <c r="F54" s="1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</row>
    <row r="55" spans="1:254">
      <c r="A55" s="112"/>
      <c r="B55" s="112" t="s">
        <v>2131</v>
      </c>
      <c r="C55" s="117">
        <v>3.36</v>
      </c>
      <c r="D55" s="118" t="s">
        <v>53</v>
      </c>
      <c r="E55" s="117">
        <f>E48</f>
        <v>2.7975100000000004</v>
      </c>
      <c r="F55" s="118" t="s">
        <v>101</v>
      </c>
      <c r="G55" s="293">
        <f t="shared" ref="G55:G63" si="5">C55*E55</f>
        <v>9.3996336000000014</v>
      </c>
      <c r="H55" s="112" t="s">
        <v>55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</row>
    <row r="56" spans="1:254">
      <c r="A56" s="112"/>
      <c r="B56" s="119" t="s">
        <v>2132</v>
      </c>
      <c r="C56" s="117">
        <v>0.01</v>
      </c>
      <c r="D56" s="118" t="s">
        <v>52</v>
      </c>
      <c r="E56" s="117">
        <f>E43</f>
        <v>681.93</v>
      </c>
      <c r="F56" s="118" t="s">
        <v>101</v>
      </c>
      <c r="G56" s="293">
        <f t="shared" si="5"/>
        <v>6.8192999999999993</v>
      </c>
      <c r="H56" s="112" t="s">
        <v>55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</row>
    <row r="57" spans="1:254">
      <c r="A57" s="112"/>
      <c r="B57" s="119" t="s">
        <v>2139</v>
      </c>
      <c r="C57" s="117">
        <v>0.02</v>
      </c>
      <c r="D57" s="118" t="s">
        <v>52</v>
      </c>
      <c r="E57" s="117">
        <f>E9</f>
        <v>841.12</v>
      </c>
      <c r="F57" s="118" t="s">
        <v>101</v>
      </c>
      <c r="G57" s="293">
        <f t="shared" si="5"/>
        <v>16.822400000000002</v>
      </c>
      <c r="H57" s="112" t="s">
        <v>55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</row>
    <row r="58" spans="1:254">
      <c r="A58" s="112"/>
      <c r="B58" s="119" t="s">
        <v>2140</v>
      </c>
      <c r="C58" s="117">
        <v>1.8</v>
      </c>
      <c r="D58" s="118" t="s">
        <v>132</v>
      </c>
      <c r="E58" s="294">
        <v>1.6400000000000001E-2</v>
      </c>
      <c r="F58" s="118" t="s">
        <v>101</v>
      </c>
      <c r="G58" s="293">
        <f t="shared" si="5"/>
        <v>2.9520000000000005E-2</v>
      </c>
      <c r="H58" s="112" t="s">
        <v>55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</row>
    <row r="59" spans="1:254">
      <c r="A59" s="112"/>
      <c r="B59" s="119" t="s">
        <v>2141</v>
      </c>
      <c r="C59" s="117">
        <v>0.41</v>
      </c>
      <c r="D59" s="118" t="s">
        <v>53</v>
      </c>
      <c r="E59" s="117">
        <f>'ราคาวัสดุพานิชย์ '!D14/1000</f>
        <v>28.96801</v>
      </c>
      <c r="F59" s="118" t="s">
        <v>101</v>
      </c>
      <c r="G59" s="293">
        <f t="shared" si="5"/>
        <v>11.8768841</v>
      </c>
      <c r="H59" s="112" t="s">
        <v>55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</row>
    <row r="60" spans="1:254">
      <c r="A60" s="112"/>
      <c r="B60" s="119" t="s">
        <v>2142</v>
      </c>
      <c r="C60" s="117">
        <v>1.07</v>
      </c>
      <c r="D60" s="118" t="s">
        <v>53</v>
      </c>
      <c r="E60" s="117">
        <f>'ราคาวัสดุพานิชย์ '!D15/1000</f>
        <v>29.22757</v>
      </c>
      <c r="F60" s="118" t="s">
        <v>101</v>
      </c>
      <c r="G60" s="293">
        <f t="shared" si="5"/>
        <v>31.273499900000001</v>
      </c>
      <c r="H60" s="112" t="s">
        <v>55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</row>
    <row r="61" spans="1:254">
      <c r="A61" s="112"/>
      <c r="B61" s="119" t="s">
        <v>2143</v>
      </c>
      <c r="C61" s="117">
        <v>0.04</v>
      </c>
      <c r="D61" s="118" t="s">
        <v>53</v>
      </c>
      <c r="E61" s="117">
        <f>'ราคาวัสดุพานิชย์ '!D24</f>
        <v>45.8</v>
      </c>
      <c r="F61" s="118" t="s">
        <v>101</v>
      </c>
      <c r="G61" s="293">
        <f t="shared" si="5"/>
        <v>1.8319999999999999</v>
      </c>
      <c r="H61" s="112" t="s">
        <v>55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</row>
    <row r="62" spans="1:254">
      <c r="A62" s="112"/>
      <c r="B62" s="119" t="s">
        <v>2144</v>
      </c>
      <c r="C62" s="117">
        <v>0.1</v>
      </c>
      <c r="D62" s="118" t="s">
        <v>216</v>
      </c>
      <c r="E62" s="117">
        <f>'ราคาวัสดุพานิชย์ '!D115</f>
        <v>691.71</v>
      </c>
      <c r="F62" s="118" t="s">
        <v>101</v>
      </c>
      <c r="G62" s="293">
        <f t="shared" si="5"/>
        <v>69.171000000000006</v>
      </c>
      <c r="H62" s="112" t="s">
        <v>55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</row>
    <row r="63" spans="1:254">
      <c r="A63" s="112"/>
      <c r="B63" s="119" t="s">
        <v>2145</v>
      </c>
      <c r="C63" s="117">
        <v>0.05</v>
      </c>
      <c r="D63" s="118" t="s">
        <v>53</v>
      </c>
      <c r="E63" s="117">
        <f>'ราคาวัสดุพานิชย์ '!D134</f>
        <v>40.42</v>
      </c>
      <c r="F63" s="118" t="s">
        <v>101</v>
      </c>
      <c r="G63" s="293">
        <f t="shared" si="5"/>
        <v>2.0210000000000004</v>
      </c>
      <c r="H63" s="112" t="s">
        <v>55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</row>
    <row r="64" spans="1:254" ht="21.6" thickBot="1">
      <c r="A64" s="112"/>
      <c r="B64" s="119" t="s">
        <v>26</v>
      </c>
      <c r="C64" s="117">
        <v>1</v>
      </c>
      <c r="D64" s="118" t="s">
        <v>19</v>
      </c>
      <c r="F64" s="118" t="s">
        <v>101</v>
      </c>
      <c r="G64" s="292">
        <f>SUM(G55:G63)</f>
        <v>149.24523759999997</v>
      </c>
      <c r="H64" s="112" t="s">
        <v>91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</row>
    <row r="65" spans="1:254" ht="21.6" thickTop="1">
      <c r="A65" s="112" t="s">
        <v>43</v>
      </c>
      <c r="B65" s="119"/>
      <c r="D65" s="118"/>
      <c r="F65" s="118"/>
      <c r="G65" s="295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</row>
    <row r="66" spans="1:254">
      <c r="A66" s="112" t="s">
        <v>2191</v>
      </c>
      <c r="B66" s="119"/>
      <c r="D66" s="118"/>
      <c r="F66" s="118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</row>
    <row r="67" spans="1:254">
      <c r="A67" s="112"/>
      <c r="B67" s="119" t="s">
        <v>2146</v>
      </c>
      <c r="C67" s="117">
        <v>0.04</v>
      </c>
      <c r="D67" s="118" t="s">
        <v>312</v>
      </c>
      <c r="E67" s="117">
        <f>ใบเสนอราคา!I43</f>
        <v>479.44</v>
      </c>
      <c r="F67" s="118" t="s">
        <v>101</v>
      </c>
      <c r="G67" s="293">
        <f t="shared" ref="G67:G69" si="6">C67*E67</f>
        <v>19.177600000000002</v>
      </c>
      <c r="H67" s="112" t="s">
        <v>55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</row>
    <row r="68" spans="1:254">
      <c r="A68" s="112"/>
      <c r="B68" s="119" t="s">
        <v>2147</v>
      </c>
      <c r="C68" s="117">
        <v>7.0000000000000007E-2</v>
      </c>
      <c r="D68" s="118" t="s">
        <v>312</v>
      </c>
      <c r="E68" s="117">
        <f>ใบเสนอราคา!I44</f>
        <v>378.5</v>
      </c>
      <c r="F68" s="118" t="s">
        <v>101</v>
      </c>
      <c r="G68" s="293">
        <f t="shared" si="6"/>
        <v>26.495000000000001</v>
      </c>
      <c r="H68" s="112" t="s">
        <v>55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</row>
    <row r="69" spans="1:254">
      <c r="A69" s="112"/>
      <c r="B69" s="119" t="s">
        <v>2148</v>
      </c>
      <c r="C69" s="117">
        <v>1</v>
      </c>
      <c r="D69" s="118" t="s">
        <v>132</v>
      </c>
      <c r="E69" s="294">
        <v>1.6400000000000001E-2</v>
      </c>
      <c r="F69" s="118" t="s">
        <v>101</v>
      </c>
      <c r="G69" s="293">
        <f t="shared" si="6"/>
        <v>1.6400000000000001E-2</v>
      </c>
      <c r="H69" s="112" t="s">
        <v>55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</row>
    <row r="70" spans="1:254" ht="21.6" thickBot="1">
      <c r="A70" s="112"/>
      <c r="B70" s="119" t="s">
        <v>26</v>
      </c>
      <c r="C70" s="117">
        <v>1</v>
      </c>
      <c r="D70" s="118" t="s">
        <v>19</v>
      </c>
      <c r="F70" s="118" t="s">
        <v>101</v>
      </c>
      <c r="G70" s="292">
        <f>SUM(G67:G69)</f>
        <v>45.689</v>
      </c>
      <c r="H70" s="112" t="s">
        <v>91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</row>
    <row r="71" spans="1:254" ht="21.6" thickTop="1">
      <c r="A71" s="112"/>
      <c r="B71" s="119"/>
      <c r="D71" s="118"/>
      <c r="F71" s="118"/>
      <c r="G71" s="29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</row>
    <row r="72" spans="1:254">
      <c r="A72" s="112" t="s">
        <v>2192</v>
      </c>
      <c r="B72" s="119"/>
      <c r="D72" s="118"/>
      <c r="F72" s="118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</row>
    <row r="73" spans="1:254">
      <c r="A73" s="112"/>
      <c r="B73" s="119" t="s">
        <v>2149</v>
      </c>
      <c r="C73" s="296">
        <v>3.7999999999999999E-2</v>
      </c>
      <c r="D73" s="118" t="s">
        <v>312</v>
      </c>
      <c r="E73" s="117">
        <f>ใบเสนอราคา!I45</f>
        <v>401.78</v>
      </c>
      <c r="F73" s="118" t="s">
        <v>101</v>
      </c>
      <c r="G73" s="293">
        <f>C73*E73</f>
        <v>15.267639999999998</v>
      </c>
      <c r="H73" s="112" t="s">
        <v>55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</row>
    <row r="74" spans="1:254">
      <c r="A74" s="112"/>
      <c r="B74" s="119" t="s">
        <v>2150</v>
      </c>
      <c r="C74" s="296">
        <v>7.5999999999999998E-2</v>
      </c>
      <c r="D74" s="118" t="s">
        <v>312</v>
      </c>
      <c r="E74" s="117">
        <f>ใบเสนอราคา!I46</f>
        <v>514.02</v>
      </c>
      <c r="F74" s="118" t="s">
        <v>101</v>
      </c>
      <c r="G74" s="293">
        <f>C74*E74</f>
        <v>39.065519999999999</v>
      </c>
      <c r="H74" s="112" t="s">
        <v>55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</row>
    <row r="75" spans="1:254">
      <c r="A75" s="112"/>
      <c r="B75" s="119" t="s">
        <v>2151</v>
      </c>
      <c r="C75" s="296">
        <v>2.3E-2</v>
      </c>
      <c r="D75" s="118" t="s">
        <v>312</v>
      </c>
      <c r="E75" s="539">
        <f>'ราคาวัสดุพานิชย์ '!D122</f>
        <v>301.87</v>
      </c>
      <c r="F75" s="118" t="s">
        <v>101</v>
      </c>
      <c r="G75" s="293">
        <f>C75*E75</f>
        <v>6.9430100000000001</v>
      </c>
      <c r="H75" s="112" t="s">
        <v>55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</row>
    <row r="76" spans="1:254" ht="21.6" thickBot="1">
      <c r="A76" s="112"/>
      <c r="B76" s="119" t="s">
        <v>26</v>
      </c>
      <c r="C76" s="117">
        <v>1</v>
      </c>
      <c r="D76" s="118" t="s">
        <v>19</v>
      </c>
      <c r="F76" s="118" t="s">
        <v>101</v>
      </c>
      <c r="G76" s="292">
        <f>SUM(G73:G75)</f>
        <v>61.27617</v>
      </c>
      <c r="H76" s="112" t="s">
        <v>91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</row>
    <row r="77" spans="1:254" ht="21.6" thickTop="1">
      <c r="A77" s="112"/>
      <c r="B77" s="119"/>
      <c r="D77" s="118"/>
      <c r="F77" s="118"/>
      <c r="G77" s="295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</row>
    <row r="78" spans="1:254">
      <c r="A78" s="122" t="s">
        <v>2283</v>
      </c>
      <c r="B78" s="127"/>
      <c r="C78" s="128"/>
      <c r="D78" s="129"/>
      <c r="E78" s="128"/>
      <c r="F78" s="124"/>
      <c r="G78" s="122"/>
      <c r="H78" s="12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</row>
    <row r="79" spans="1:254">
      <c r="A79" s="122"/>
      <c r="B79" s="127" t="s">
        <v>115</v>
      </c>
      <c r="C79" s="128">
        <v>0.4</v>
      </c>
      <c r="D79" s="129" t="s">
        <v>58</v>
      </c>
      <c r="E79" s="128">
        <f>'ราคาวัสดุพานิชย์ '!D111/2.88</f>
        <v>41.861111111111114</v>
      </c>
      <c r="F79" s="124" t="s">
        <v>82</v>
      </c>
      <c r="G79" s="136">
        <f>C79*E79</f>
        <v>16.744444444444447</v>
      </c>
      <c r="H79" s="112" t="s">
        <v>55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</row>
    <row r="80" spans="1:254">
      <c r="A80" s="122"/>
      <c r="B80" s="127" t="s">
        <v>116</v>
      </c>
      <c r="C80" s="128">
        <v>1</v>
      </c>
      <c r="D80" s="129" t="s">
        <v>19</v>
      </c>
      <c r="E80" s="128">
        <v>150</v>
      </c>
      <c r="F80" s="124" t="s">
        <v>82</v>
      </c>
      <c r="G80" s="136">
        <f>C80*E80</f>
        <v>150</v>
      </c>
      <c r="H80" s="112" t="s">
        <v>55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</row>
    <row r="81" spans="1:254">
      <c r="A81" s="122"/>
      <c r="B81" s="127" t="s">
        <v>117</v>
      </c>
      <c r="C81" s="128">
        <v>0.11</v>
      </c>
      <c r="D81" s="129" t="s">
        <v>53</v>
      </c>
      <c r="E81" s="128">
        <v>330</v>
      </c>
      <c r="F81" s="124" t="s">
        <v>82</v>
      </c>
      <c r="G81" s="136">
        <f>C81*E81</f>
        <v>36.299999999999997</v>
      </c>
      <c r="H81" s="112" t="s">
        <v>55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</row>
    <row r="82" spans="1:254">
      <c r="A82" s="122"/>
      <c r="B82" s="127" t="s">
        <v>118</v>
      </c>
      <c r="C82" s="128">
        <v>2</v>
      </c>
      <c r="D82" s="129" t="s">
        <v>19</v>
      </c>
      <c r="E82" s="128">
        <v>7</v>
      </c>
      <c r="F82" s="124" t="s">
        <v>82</v>
      </c>
      <c r="G82" s="136">
        <f>C82*E82</f>
        <v>14</v>
      </c>
      <c r="H82" s="112" t="s">
        <v>55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</row>
    <row r="83" spans="1:254" ht="21.6" thickBot="1">
      <c r="A83" s="122"/>
      <c r="B83" s="127"/>
      <c r="C83" s="128">
        <v>1</v>
      </c>
      <c r="D83" s="129" t="s">
        <v>19</v>
      </c>
      <c r="E83" s="128"/>
      <c r="F83" s="124" t="s">
        <v>82</v>
      </c>
      <c r="G83" s="298">
        <f>SUM(G79:G82)</f>
        <v>217.04444444444442</v>
      </c>
      <c r="H83" s="122" t="s">
        <v>91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</row>
    <row r="84" spans="1:254" ht="21.6" thickTop="1">
      <c r="A84" s="112"/>
      <c r="B84" s="112"/>
      <c r="D84" s="118"/>
      <c r="F84" s="118"/>
      <c r="G84" s="137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</row>
    <row r="85" spans="1:254">
      <c r="A85" s="122" t="s">
        <v>2193</v>
      </c>
      <c r="B85" s="127"/>
      <c r="C85" s="128"/>
      <c r="D85" s="129"/>
      <c r="E85" s="128"/>
      <c r="F85" s="124"/>
      <c r="G85" s="122"/>
      <c r="H85" s="12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</row>
    <row r="86" spans="1:254">
      <c r="A86" s="122" t="s">
        <v>2280</v>
      </c>
      <c r="B86" s="127"/>
      <c r="C86" s="128"/>
      <c r="D86" s="129"/>
      <c r="E86" s="128"/>
      <c r="F86" s="124"/>
      <c r="G86" s="122"/>
      <c r="H86" s="12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</row>
    <row r="87" spans="1:254">
      <c r="A87" s="122"/>
      <c r="B87" s="127" t="s">
        <v>115</v>
      </c>
      <c r="C87" s="128">
        <v>1</v>
      </c>
      <c r="D87" s="129" t="s">
        <v>19</v>
      </c>
      <c r="E87" s="128">
        <f>ใบเสนอราคา!I47/2.88</f>
        <v>65.625</v>
      </c>
      <c r="F87" s="124" t="s">
        <v>82</v>
      </c>
      <c r="G87" s="136">
        <f>C87*E87</f>
        <v>65.625</v>
      </c>
      <c r="H87" s="112" t="s">
        <v>55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</row>
    <row r="88" spans="1:254">
      <c r="A88" s="122"/>
      <c r="B88" s="127" t="s">
        <v>116</v>
      </c>
      <c r="C88" s="128">
        <v>1</v>
      </c>
      <c r="D88" s="129" t="s">
        <v>19</v>
      </c>
      <c r="E88" s="128">
        <v>150</v>
      </c>
      <c r="F88" s="124" t="s">
        <v>82</v>
      </c>
      <c r="G88" s="136">
        <f>C88*E88</f>
        <v>150</v>
      </c>
      <c r="H88" s="112" t="s">
        <v>55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</row>
    <row r="89" spans="1:254">
      <c r="A89" s="122"/>
      <c r="B89" s="127" t="s">
        <v>117</v>
      </c>
      <c r="C89" s="128">
        <v>0.11</v>
      </c>
      <c r="D89" s="129" t="s">
        <v>53</v>
      </c>
      <c r="E89" s="128">
        <f>E81</f>
        <v>330</v>
      </c>
      <c r="F89" s="124" t="s">
        <v>82</v>
      </c>
      <c r="G89" s="136">
        <f>C89*E89</f>
        <v>36.299999999999997</v>
      </c>
      <c r="H89" s="112" t="s">
        <v>55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</row>
    <row r="90" spans="1:254">
      <c r="A90" s="122"/>
      <c r="B90" s="127" t="s">
        <v>118</v>
      </c>
      <c r="C90" s="128">
        <v>2</v>
      </c>
      <c r="D90" s="129" t="s">
        <v>19</v>
      </c>
      <c r="E90" s="128">
        <f>E82</f>
        <v>7</v>
      </c>
      <c r="F90" s="124" t="s">
        <v>82</v>
      </c>
      <c r="G90" s="136">
        <f>C90*E90</f>
        <v>14</v>
      </c>
      <c r="H90" s="112" t="s">
        <v>55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</row>
    <row r="91" spans="1:254" ht="21.6" thickBot="1">
      <c r="A91" s="122"/>
      <c r="B91" s="127"/>
      <c r="C91" s="128">
        <v>1</v>
      </c>
      <c r="D91" s="129" t="s">
        <v>19</v>
      </c>
      <c r="E91" s="128"/>
      <c r="F91" s="124" t="s">
        <v>82</v>
      </c>
      <c r="G91" s="298">
        <f>SUM(G87:G90)</f>
        <v>265.92500000000001</v>
      </c>
      <c r="H91" s="122" t="s">
        <v>91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</row>
    <row r="92" spans="1:254" ht="21.6" thickTop="1">
      <c r="A92" s="113" t="s">
        <v>2194</v>
      </c>
    </row>
    <row r="93" spans="1:254">
      <c r="B93" s="540" t="s">
        <v>2153</v>
      </c>
      <c r="C93" s="117">
        <v>1</v>
      </c>
      <c r="D93" s="541" t="s">
        <v>49</v>
      </c>
      <c r="E93" s="117">
        <v>15</v>
      </c>
      <c r="F93" s="147" t="s">
        <v>101</v>
      </c>
      <c r="G93" s="293">
        <f>C93*E93</f>
        <v>15</v>
      </c>
      <c r="H93" s="113" t="s">
        <v>55</v>
      </c>
    </row>
    <row r="94" spans="1:254">
      <c r="B94" s="540" t="s">
        <v>2154</v>
      </c>
      <c r="C94" s="117">
        <v>1</v>
      </c>
      <c r="D94" s="541" t="s">
        <v>49</v>
      </c>
      <c r="E94" s="117">
        <v>20</v>
      </c>
      <c r="F94" s="147" t="s">
        <v>101</v>
      </c>
      <c r="G94" s="293">
        <f>C94*E94</f>
        <v>20</v>
      </c>
      <c r="H94" s="113" t="s">
        <v>55</v>
      </c>
    </row>
    <row r="95" spans="1:254">
      <c r="B95" s="540" t="s">
        <v>2155</v>
      </c>
      <c r="C95" s="117">
        <v>1</v>
      </c>
      <c r="D95" s="541" t="s">
        <v>49</v>
      </c>
      <c r="E95" s="117">
        <v>35</v>
      </c>
      <c r="F95" s="147" t="s">
        <v>101</v>
      </c>
      <c r="G95" s="293">
        <f>C95*E95</f>
        <v>35</v>
      </c>
      <c r="H95" s="113" t="s">
        <v>55</v>
      </c>
    </row>
    <row r="96" spans="1:254" ht="21.6" thickBot="1">
      <c r="A96" s="112"/>
      <c r="B96" s="119" t="s">
        <v>26</v>
      </c>
      <c r="C96" s="117">
        <v>1</v>
      </c>
      <c r="D96" s="118" t="s">
        <v>20</v>
      </c>
      <c r="F96" s="118" t="s">
        <v>101</v>
      </c>
      <c r="G96" s="292">
        <f>SUM(G93:G95)</f>
        <v>70</v>
      </c>
      <c r="H96" s="112" t="s">
        <v>2152</v>
      </c>
    </row>
    <row r="97" spans="1:8" ht="21.6" thickTop="1"/>
    <row r="98" spans="1:8">
      <c r="A98" s="113" t="s">
        <v>2195</v>
      </c>
    </row>
    <row r="99" spans="1:8">
      <c r="B99" s="540" t="s">
        <v>2153</v>
      </c>
      <c r="C99" s="117">
        <v>1</v>
      </c>
      <c r="D99" s="541" t="s">
        <v>49</v>
      </c>
      <c r="E99" s="117">
        <v>15</v>
      </c>
      <c r="F99" s="147" t="s">
        <v>101</v>
      </c>
      <c r="G99" s="293">
        <f>C99*E99</f>
        <v>15</v>
      </c>
      <c r="H99" s="113" t="s">
        <v>55</v>
      </c>
    </row>
    <row r="100" spans="1:8">
      <c r="B100" s="540" t="s">
        <v>2154</v>
      </c>
      <c r="C100" s="117">
        <v>1</v>
      </c>
      <c r="D100" s="541" t="s">
        <v>49</v>
      </c>
      <c r="E100" s="117">
        <v>20</v>
      </c>
      <c r="F100" s="147" t="s">
        <v>101</v>
      </c>
      <c r="G100" s="293">
        <f>C100*E100</f>
        <v>20</v>
      </c>
      <c r="H100" s="113" t="s">
        <v>55</v>
      </c>
    </row>
    <row r="101" spans="1:8">
      <c r="B101" s="540" t="s">
        <v>2156</v>
      </c>
      <c r="C101" s="117">
        <v>1</v>
      </c>
      <c r="D101" s="541" t="s">
        <v>49</v>
      </c>
      <c r="E101" s="117">
        <f>65.42</f>
        <v>65.42</v>
      </c>
      <c r="F101" s="147" t="s">
        <v>101</v>
      </c>
      <c r="G101" s="293">
        <f>C101*E101</f>
        <v>65.42</v>
      </c>
      <c r="H101" s="113" t="s">
        <v>55</v>
      </c>
    </row>
    <row r="102" spans="1:8" ht="21.6" thickBot="1">
      <c r="B102" s="119" t="s">
        <v>26</v>
      </c>
      <c r="C102" s="117">
        <v>1</v>
      </c>
      <c r="D102" s="118" t="s">
        <v>20</v>
      </c>
      <c r="F102" s="118" t="s">
        <v>101</v>
      </c>
      <c r="G102" s="292">
        <f>SUM(G99:G101)</f>
        <v>100.42</v>
      </c>
      <c r="H102" s="112" t="s">
        <v>2152</v>
      </c>
    </row>
    <row r="103" spans="1:8" ht="21.6" thickTop="1">
      <c r="B103" s="119"/>
      <c r="D103" s="118"/>
      <c r="F103" s="118"/>
      <c r="G103" s="295"/>
      <c r="H103" s="112"/>
    </row>
    <row r="104" spans="1:8">
      <c r="A104" s="113" t="s">
        <v>2351</v>
      </c>
    </row>
    <row r="105" spans="1:8">
      <c r="B105" s="540" t="s">
        <v>2153</v>
      </c>
      <c r="C105" s="117">
        <v>1</v>
      </c>
      <c r="D105" s="541" t="s">
        <v>49</v>
      </c>
      <c r="E105" s="117">
        <v>15</v>
      </c>
      <c r="F105" s="147" t="s">
        <v>101</v>
      </c>
      <c r="G105" s="293">
        <f>C105*E105</f>
        <v>15</v>
      </c>
      <c r="H105" s="113" t="s">
        <v>55</v>
      </c>
    </row>
    <row r="106" spans="1:8">
      <c r="B106" s="540" t="s">
        <v>2154</v>
      </c>
      <c r="C106" s="117">
        <v>1</v>
      </c>
      <c r="D106" s="541" t="s">
        <v>49</v>
      </c>
      <c r="E106" s="117">
        <v>20</v>
      </c>
      <c r="F106" s="147" t="s">
        <v>101</v>
      </c>
      <c r="G106" s="293">
        <f>C106*E106</f>
        <v>20</v>
      </c>
      <c r="H106" s="113" t="s">
        <v>55</v>
      </c>
    </row>
    <row r="107" spans="1:8">
      <c r="B107" s="540" t="s">
        <v>2156</v>
      </c>
      <c r="C107" s="117">
        <v>1</v>
      </c>
      <c r="D107" s="541" t="s">
        <v>49</v>
      </c>
      <c r="E107" s="117">
        <f>65.42*2</f>
        <v>130.84</v>
      </c>
      <c r="F107" s="147" t="s">
        <v>101</v>
      </c>
      <c r="G107" s="293">
        <f>C107*E107</f>
        <v>130.84</v>
      </c>
      <c r="H107" s="113" t="s">
        <v>55</v>
      </c>
    </row>
    <row r="108" spans="1:8" ht="21.6" thickBot="1">
      <c r="B108" s="119" t="s">
        <v>26</v>
      </c>
      <c r="C108" s="117">
        <v>1</v>
      </c>
      <c r="D108" s="118" t="s">
        <v>20</v>
      </c>
      <c r="F108" s="118" t="s">
        <v>101</v>
      </c>
      <c r="G108" s="292">
        <f>SUM(G105:G107)</f>
        <v>165.84</v>
      </c>
      <c r="H108" s="112" t="s">
        <v>2152</v>
      </c>
    </row>
    <row r="109" spans="1:8" ht="21.6" thickTop="1">
      <c r="B109" s="119"/>
      <c r="D109" s="118"/>
      <c r="F109" s="118"/>
      <c r="G109" s="295"/>
      <c r="H109" s="112"/>
    </row>
    <row r="110" spans="1:8">
      <c r="B110" s="119"/>
      <c r="D110" s="118"/>
      <c r="F110" s="118"/>
      <c r="G110" s="295"/>
      <c r="H110" s="112"/>
    </row>
    <row r="111" spans="1:8">
      <c r="B111" s="119"/>
      <c r="D111" s="118"/>
      <c r="F111" s="118"/>
      <c r="G111" s="295"/>
      <c r="H111" s="112"/>
    </row>
    <row r="112" spans="1:8">
      <c r="B112" s="119"/>
      <c r="D112" s="118"/>
      <c r="F112" s="118"/>
      <c r="G112" s="295"/>
      <c r="H112" s="112"/>
    </row>
    <row r="113" spans="1:254">
      <c r="B113" s="119"/>
      <c r="D113" s="118"/>
      <c r="F113" s="118"/>
      <c r="G113" s="295"/>
      <c r="H113" s="112"/>
    </row>
    <row r="114" spans="1:254">
      <c r="B114" s="119"/>
      <c r="D114" s="118"/>
      <c r="F114" s="118"/>
      <c r="G114" s="295"/>
      <c r="H114" s="112"/>
    </row>
    <row r="115" spans="1:254">
      <c r="B115" s="119"/>
      <c r="D115" s="118"/>
      <c r="F115" s="118"/>
      <c r="G115" s="295"/>
      <c r="H115" s="112"/>
    </row>
    <row r="116" spans="1:254">
      <c r="A116" s="112" t="s">
        <v>2352</v>
      </c>
      <c r="B116" s="119"/>
      <c r="D116" s="118"/>
      <c r="F116" s="118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</row>
    <row r="117" spans="1:254">
      <c r="A117" s="112"/>
      <c r="B117" s="112" t="s">
        <v>2184</v>
      </c>
      <c r="C117" s="117">
        <v>1.1000000000000001</v>
      </c>
      <c r="D117" s="118" t="s">
        <v>19</v>
      </c>
      <c r="E117" s="262">
        <f>ใบเสนอราคา!I55</f>
        <v>183</v>
      </c>
      <c r="F117" s="118" t="s">
        <v>101</v>
      </c>
      <c r="G117" s="293">
        <f>C117*E117</f>
        <v>201.3</v>
      </c>
      <c r="H117" s="112" t="s">
        <v>55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  <c r="HR117" s="112"/>
      <c r="HS117" s="112"/>
      <c r="HT117" s="112"/>
      <c r="HU117" s="112"/>
      <c r="HV117" s="112"/>
      <c r="HW117" s="112"/>
      <c r="HX117" s="112"/>
      <c r="HY117" s="112"/>
      <c r="HZ117" s="112"/>
      <c r="IA117" s="112"/>
      <c r="IB117" s="112"/>
      <c r="IC117" s="112"/>
      <c r="ID117" s="112"/>
      <c r="IE117" s="112"/>
      <c r="IF117" s="112"/>
      <c r="IG117" s="112"/>
      <c r="IH117" s="112"/>
      <c r="II117" s="112"/>
      <c r="IJ117" s="112"/>
      <c r="IK117" s="112"/>
      <c r="IL117" s="112"/>
      <c r="IM117" s="112"/>
      <c r="IN117" s="112"/>
      <c r="IO117" s="112"/>
      <c r="IP117" s="112"/>
      <c r="IQ117" s="112"/>
      <c r="IR117" s="112"/>
      <c r="IS117" s="112"/>
      <c r="IT117" s="112"/>
    </row>
    <row r="118" spans="1:254">
      <c r="A118" s="112"/>
      <c r="B118" s="112" t="s">
        <v>2135</v>
      </c>
      <c r="C118" s="117">
        <v>21.51</v>
      </c>
      <c r="D118" s="118" t="s">
        <v>53</v>
      </c>
      <c r="E118" s="262">
        <f>E55</f>
        <v>2.7975100000000004</v>
      </c>
      <c r="F118" s="118" t="s">
        <v>101</v>
      </c>
      <c r="G118" s="293">
        <f t="shared" ref="G118:G121" si="7">C118*E118</f>
        <v>60.174440100000012</v>
      </c>
      <c r="H118" s="112" t="s">
        <v>55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</row>
    <row r="119" spans="1:254">
      <c r="A119" s="112"/>
      <c r="B119" s="112" t="s">
        <v>2185</v>
      </c>
      <c r="C119" s="117">
        <v>0.15</v>
      </c>
      <c r="D119" s="118" t="s">
        <v>53</v>
      </c>
      <c r="E119" s="262">
        <f>E24</f>
        <v>48</v>
      </c>
      <c r="F119" s="118" t="s">
        <v>101</v>
      </c>
      <c r="G119" s="293">
        <f t="shared" si="7"/>
        <v>7.1999999999999993</v>
      </c>
      <c r="H119" s="112" t="s">
        <v>55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12"/>
      <c r="HQ119" s="112"/>
      <c r="HR119" s="112"/>
      <c r="HS119" s="112"/>
      <c r="HT119" s="112"/>
      <c r="HU119" s="112"/>
      <c r="HV119" s="112"/>
      <c r="HW119" s="112"/>
      <c r="HX119" s="112"/>
      <c r="HY119" s="112"/>
      <c r="HZ119" s="112"/>
      <c r="IA119" s="112"/>
      <c r="IB119" s="112"/>
      <c r="IC119" s="112"/>
      <c r="ID119" s="112"/>
      <c r="IE119" s="112"/>
      <c r="IF119" s="112"/>
      <c r="IG119" s="112"/>
      <c r="IH119" s="112"/>
      <c r="II119" s="112"/>
      <c r="IJ119" s="112"/>
      <c r="IK119" s="112"/>
      <c r="IL119" s="112"/>
      <c r="IM119" s="112"/>
      <c r="IN119" s="112"/>
      <c r="IO119" s="112"/>
      <c r="IP119" s="112"/>
      <c r="IQ119" s="112"/>
      <c r="IR119" s="112"/>
      <c r="IS119" s="112"/>
      <c r="IT119" s="112"/>
    </row>
    <row r="120" spans="1:254">
      <c r="A120" s="112"/>
      <c r="B120" s="112" t="s">
        <v>2132</v>
      </c>
      <c r="C120" s="117">
        <v>0.11</v>
      </c>
      <c r="D120" s="118" t="s">
        <v>52</v>
      </c>
      <c r="E120" s="262">
        <f>E25</f>
        <v>681.93</v>
      </c>
      <c r="F120" s="118" t="s">
        <v>101</v>
      </c>
      <c r="G120" s="293">
        <f t="shared" si="7"/>
        <v>75.012299999999996</v>
      </c>
      <c r="H120" s="112" t="s">
        <v>55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  <c r="HR120" s="112"/>
      <c r="HS120" s="112"/>
      <c r="HT120" s="112"/>
      <c r="HU120" s="112"/>
      <c r="HV120" s="112"/>
      <c r="HW120" s="112"/>
      <c r="HX120" s="112"/>
      <c r="HY120" s="112"/>
      <c r="HZ120" s="112"/>
      <c r="IA120" s="112"/>
      <c r="IB120" s="112"/>
      <c r="IC120" s="112"/>
      <c r="ID120" s="112"/>
      <c r="IE120" s="112"/>
      <c r="IF120" s="112"/>
      <c r="IG120" s="112"/>
      <c r="IH120" s="112"/>
      <c r="II120" s="112"/>
      <c r="IJ120" s="112"/>
      <c r="IK120" s="112"/>
      <c r="IL120" s="112"/>
      <c r="IM120" s="112"/>
      <c r="IN120" s="112"/>
      <c r="IO120" s="112"/>
      <c r="IP120" s="112"/>
      <c r="IQ120" s="112"/>
      <c r="IR120" s="112"/>
      <c r="IS120" s="112"/>
      <c r="IT120" s="112"/>
    </row>
    <row r="121" spans="1:254">
      <c r="A121" s="112"/>
      <c r="B121" s="112" t="s">
        <v>2136</v>
      </c>
      <c r="C121" s="117">
        <v>10</v>
      </c>
      <c r="D121" s="118" t="s">
        <v>132</v>
      </c>
      <c r="E121" s="294">
        <v>1.6400000000000001E-2</v>
      </c>
      <c r="F121" s="118" t="s">
        <v>101</v>
      </c>
      <c r="G121" s="293">
        <f t="shared" si="7"/>
        <v>0.16400000000000001</v>
      </c>
      <c r="H121" s="112" t="s">
        <v>55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  <c r="HR121" s="112"/>
      <c r="HS121" s="112"/>
      <c r="HT121" s="112"/>
      <c r="HU121" s="112"/>
      <c r="HV121" s="112"/>
      <c r="HW121" s="112"/>
      <c r="HX121" s="112"/>
      <c r="HY121" s="112"/>
      <c r="HZ121" s="112"/>
      <c r="IA121" s="112"/>
      <c r="IB121" s="112"/>
      <c r="IC121" s="112"/>
      <c r="ID121" s="112"/>
      <c r="IE121" s="112"/>
      <c r="IF121" s="112"/>
      <c r="IG121" s="112"/>
      <c r="IH121" s="112"/>
      <c r="II121" s="112"/>
      <c r="IJ121" s="112"/>
      <c r="IK121" s="112"/>
      <c r="IL121" s="112"/>
      <c r="IM121" s="112"/>
      <c r="IN121" s="112"/>
      <c r="IO121" s="112"/>
      <c r="IP121" s="112"/>
      <c r="IQ121" s="112"/>
      <c r="IR121" s="112"/>
      <c r="IS121" s="112"/>
      <c r="IT121" s="112"/>
    </row>
    <row r="122" spans="1:254" ht="21.6" thickBot="1">
      <c r="A122" s="112"/>
      <c r="B122" s="119" t="s">
        <v>26</v>
      </c>
      <c r="C122" s="117">
        <v>1</v>
      </c>
      <c r="D122" s="118" t="s">
        <v>19</v>
      </c>
      <c r="F122" s="118" t="s">
        <v>101</v>
      </c>
      <c r="G122" s="292">
        <f>SUM(G117:G121)</f>
        <v>343.8507401</v>
      </c>
      <c r="H122" s="112" t="s">
        <v>91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12"/>
      <c r="HQ122" s="112"/>
      <c r="HR122" s="112"/>
      <c r="HS122" s="112"/>
      <c r="HT122" s="112"/>
      <c r="HU122" s="112"/>
      <c r="HV122" s="112"/>
      <c r="HW122" s="112"/>
      <c r="HX122" s="112"/>
      <c r="HY122" s="112"/>
      <c r="HZ122" s="112"/>
      <c r="IA122" s="112"/>
      <c r="IB122" s="112"/>
      <c r="IC122" s="112"/>
      <c r="ID122" s="112"/>
      <c r="IE122" s="112"/>
      <c r="IF122" s="112"/>
      <c r="IG122" s="112"/>
      <c r="IH122" s="112"/>
      <c r="II122" s="112"/>
      <c r="IJ122" s="112"/>
      <c r="IK122" s="112"/>
      <c r="IL122" s="112"/>
      <c r="IM122" s="112"/>
      <c r="IN122" s="112"/>
      <c r="IO122" s="112"/>
      <c r="IP122" s="112"/>
      <c r="IQ122" s="112"/>
      <c r="IR122" s="112"/>
      <c r="IS122" s="112"/>
      <c r="IT122" s="112"/>
    </row>
    <row r="123" spans="1:254" ht="21.6" thickTop="1">
      <c r="B123" s="119"/>
      <c r="D123" s="118"/>
      <c r="F123" s="118"/>
      <c r="G123" s="295"/>
      <c r="H123" s="112"/>
    </row>
    <row r="124" spans="1:254">
      <c r="A124" s="112" t="s">
        <v>2353</v>
      </c>
      <c r="B124" s="119"/>
      <c r="D124" s="118"/>
      <c r="F124" s="118"/>
      <c r="G124" s="112"/>
      <c r="H124" s="112"/>
    </row>
    <row r="125" spans="1:254">
      <c r="A125" s="112"/>
      <c r="B125" s="112" t="s">
        <v>2197</v>
      </c>
      <c r="C125" s="117">
        <v>1.1499999999999999</v>
      </c>
      <c r="D125" s="118" t="s">
        <v>19</v>
      </c>
      <c r="E125" s="262">
        <v>185</v>
      </c>
      <c r="F125" s="118" t="s">
        <v>101</v>
      </c>
      <c r="G125" s="293">
        <f>C125*E125</f>
        <v>212.74999999999997</v>
      </c>
      <c r="H125" s="112" t="s">
        <v>55</v>
      </c>
    </row>
    <row r="126" spans="1:254">
      <c r="A126" s="112"/>
      <c r="B126" s="112" t="s">
        <v>2196</v>
      </c>
      <c r="C126" s="117">
        <v>5.25</v>
      </c>
      <c r="D126" s="118" t="s">
        <v>53</v>
      </c>
      <c r="E126" s="262">
        <v>8.5</v>
      </c>
      <c r="F126" s="118" t="s">
        <v>101</v>
      </c>
      <c r="G126" s="293">
        <f t="shared" ref="G126:G129" si="8">C126*E126</f>
        <v>44.625</v>
      </c>
      <c r="H126" s="112" t="s">
        <v>55</v>
      </c>
    </row>
    <row r="127" spans="1:254">
      <c r="A127" s="112"/>
      <c r="B127" s="112" t="s">
        <v>2185</v>
      </c>
      <c r="C127" s="117">
        <v>0.15</v>
      </c>
      <c r="D127" s="118" t="s">
        <v>53</v>
      </c>
      <c r="E127" s="262">
        <v>40</v>
      </c>
      <c r="F127" s="118" t="s">
        <v>101</v>
      </c>
      <c r="G127" s="293">
        <f t="shared" si="8"/>
        <v>6</v>
      </c>
      <c r="H127" s="112" t="s">
        <v>55</v>
      </c>
    </row>
    <row r="128" spans="1:254">
      <c r="A128" s="112"/>
      <c r="B128" s="112" t="s">
        <v>2136</v>
      </c>
      <c r="C128" s="117">
        <v>10</v>
      </c>
      <c r="D128" s="118" t="s">
        <v>132</v>
      </c>
      <c r="E128" s="294">
        <v>1.6400000000000001E-2</v>
      </c>
      <c r="F128" s="118" t="s">
        <v>101</v>
      </c>
      <c r="G128" s="293">
        <f t="shared" si="8"/>
        <v>0.16400000000000001</v>
      </c>
      <c r="H128" s="112" t="s">
        <v>55</v>
      </c>
    </row>
    <row r="129" spans="1:9">
      <c r="A129" s="112"/>
      <c r="B129" s="112" t="s">
        <v>2287</v>
      </c>
      <c r="C129" s="117">
        <v>0.33</v>
      </c>
      <c r="D129" s="118" t="s">
        <v>21</v>
      </c>
      <c r="E129" s="294">
        <v>45</v>
      </c>
      <c r="F129" s="118" t="s">
        <v>101</v>
      </c>
      <c r="G129" s="293">
        <f t="shared" si="8"/>
        <v>14.850000000000001</v>
      </c>
      <c r="H129" s="112" t="s">
        <v>55</v>
      </c>
    </row>
    <row r="130" spans="1:9" ht="21.6" thickBot="1">
      <c r="A130" s="112"/>
      <c r="B130" s="119" t="s">
        <v>26</v>
      </c>
      <c r="C130" s="117">
        <v>1</v>
      </c>
      <c r="D130" s="118" t="s">
        <v>19</v>
      </c>
      <c r="F130" s="118" t="s">
        <v>101</v>
      </c>
      <c r="G130" s="292">
        <f>SUM(G125:G129)</f>
        <v>278.38900000000001</v>
      </c>
      <c r="H130" s="112" t="s">
        <v>91</v>
      </c>
    </row>
    <row r="131" spans="1:9" ht="21.6" thickTop="1">
      <c r="A131" s="112"/>
      <c r="B131" s="119"/>
      <c r="D131" s="118"/>
      <c r="F131" s="118"/>
      <c r="G131" s="295"/>
      <c r="H131" s="112"/>
    </row>
    <row r="132" spans="1:9">
      <c r="A132" s="326" t="s">
        <v>2354</v>
      </c>
      <c r="B132" s="327"/>
      <c r="C132" s="327"/>
      <c r="D132" s="327"/>
      <c r="E132" s="327"/>
      <c r="F132" s="327"/>
      <c r="G132" s="327"/>
      <c r="H132" s="327"/>
    </row>
    <row r="133" spans="1:9">
      <c r="A133" s="326" t="s">
        <v>2225</v>
      </c>
      <c r="B133" s="327"/>
      <c r="C133" s="327"/>
      <c r="D133" s="327"/>
      <c r="E133" s="327"/>
      <c r="F133" s="328" t="s">
        <v>101</v>
      </c>
      <c r="G133" s="287">
        <f>I133-G134</f>
        <v>37.78</v>
      </c>
      <c r="H133" s="327" t="s">
        <v>85</v>
      </c>
      <c r="I133" s="113">
        <v>60</v>
      </c>
    </row>
    <row r="134" spans="1:9">
      <c r="A134" s="326" t="s">
        <v>2226</v>
      </c>
      <c r="B134" s="327"/>
      <c r="C134" s="327"/>
      <c r="D134" s="327"/>
      <c r="E134" s="327"/>
      <c r="F134" s="328" t="s">
        <v>101</v>
      </c>
      <c r="G134" s="287">
        <v>22.22</v>
      </c>
      <c r="H134" s="327" t="s">
        <v>85</v>
      </c>
    </row>
    <row r="135" spans="1:9">
      <c r="A135" s="326" t="s">
        <v>2291</v>
      </c>
      <c r="B135" s="327"/>
      <c r="C135" s="327"/>
      <c r="D135" s="327"/>
      <c r="E135" s="327"/>
      <c r="F135" s="328" t="s">
        <v>101</v>
      </c>
      <c r="G135" s="287">
        <v>0</v>
      </c>
      <c r="H135" s="327" t="s">
        <v>85</v>
      </c>
    </row>
    <row r="136" spans="1:9">
      <c r="A136" s="327"/>
      <c r="B136" s="327"/>
      <c r="C136" s="327"/>
      <c r="D136" s="327"/>
      <c r="E136" s="329" t="s">
        <v>13</v>
      </c>
      <c r="F136" s="328" t="s">
        <v>101</v>
      </c>
      <c r="G136" s="287">
        <f>SUM(G133:G135)</f>
        <v>60</v>
      </c>
      <c r="H136" s="327" t="s">
        <v>85</v>
      </c>
    </row>
    <row r="137" spans="1:9">
      <c r="A137" s="326" t="s">
        <v>2227</v>
      </c>
      <c r="B137" s="327"/>
      <c r="C137" s="330">
        <f>G136</f>
        <v>60</v>
      </c>
      <c r="D137" s="328" t="s">
        <v>2228</v>
      </c>
      <c r="E137" s="330">
        <v>1.7</v>
      </c>
      <c r="F137" s="328" t="s">
        <v>101</v>
      </c>
      <c r="G137" s="287">
        <f>C137*E137</f>
        <v>102</v>
      </c>
      <c r="H137" s="327" t="s">
        <v>85</v>
      </c>
    </row>
    <row r="138" spans="1:9" ht="21.6" thickBot="1">
      <c r="A138" s="326" t="s">
        <v>2229</v>
      </c>
      <c r="B138" s="327"/>
      <c r="C138" s="327"/>
      <c r="D138" s="327"/>
      <c r="E138" s="327"/>
      <c r="F138" s="328" t="s">
        <v>101</v>
      </c>
      <c r="G138" s="331">
        <f>G137</f>
        <v>102</v>
      </c>
      <c r="H138" s="327" t="s">
        <v>85</v>
      </c>
    </row>
    <row r="139" spans="1:9" ht="21.6" thickTop="1"/>
  </sheetData>
  <mergeCells count="1">
    <mergeCell ref="A1:H1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S70"/>
  <sheetViews>
    <sheetView showGridLines="0" view="pageBreakPreview" zoomScaleSheetLayoutView="100" workbookViewId="0">
      <selection activeCell="I72" sqref="I72"/>
    </sheetView>
  </sheetViews>
  <sheetFormatPr defaultColWidth="9.109375" defaultRowHeight="21.75" customHeight="1"/>
  <cols>
    <col min="1" max="1" width="6.6640625" style="24" customWidth="1"/>
    <col min="2" max="2" width="17.109375" style="25" customWidth="1"/>
    <col min="3" max="3" width="39.5546875" style="25" customWidth="1"/>
    <col min="4" max="4" width="9.21875" style="25" customWidth="1"/>
    <col min="5" max="5" width="9.21875" style="155" customWidth="1"/>
    <col min="6" max="8" width="17.6640625" style="25" customWidth="1"/>
    <col min="9" max="9" width="13.88671875" style="155" customWidth="1"/>
    <col min="10" max="10" width="8.5546875" style="25" customWidth="1"/>
    <col min="11" max="11" width="12.77734375" style="403" customWidth="1"/>
    <col min="12" max="12" width="14" style="403" customWidth="1"/>
    <col min="13" max="15" width="12.77734375" style="403" customWidth="1"/>
    <col min="16" max="16" width="14.5546875" style="24" customWidth="1"/>
    <col min="17" max="17" width="16.6640625" style="155" customWidth="1"/>
    <col min="18" max="18" width="12.77734375" style="155" customWidth="1"/>
    <col min="19" max="19" width="11.6640625" style="155" customWidth="1"/>
    <col min="20" max="16384" width="9.109375" style="25"/>
  </cols>
  <sheetData>
    <row r="1" spans="1:19" s="1" customFormat="1" ht="27" customHeight="1">
      <c r="A1" s="721" t="s">
        <v>2126</v>
      </c>
      <c r="B1" s="721"/>
      <c r="C1" s="721"/>
      <c r="D1" s="721"/>
      <c r="E1" s="721"/>
      <c r="F1" s="721"/>
      <c r="G1" s="721"/>
      <c r="H1" s="721"/>
      <c r="I1" s="721"/>
      <c r="J1" s="387"/>
      <c r="K1" s="402"/>
      <c r="L1" s="402"/>
      <c r="M1" s="402"/>
      <c r="N1" s="402"/>
      <c r="O1" s="402"/>
      <c r="P1" s="255"/>
      <c r="Q1" s="195"/>
      <c r="R1" s="195"/>
      <c r="S1" s="195"/>
    </row>
    <row r="2" spans="1:19" s="1" customFormat="1" ht="23.1" customHeight="1">
      <c r="A2" s="697" t="s">
        <v>2</v>
      </c>
      <c r="B2" s="697"/>
      <c r="C2" s="4" t="str">
        <f>'วัสดุมวลรวมต่อหน่วย (2)'!B2</f>
        <v>ก่อสร้างอาคารละหมาด</v>
      </c>
      <c r="D2" s="4"/>
      <c r="E2" s="153"/>
      <c r="F2" s="270"/>
      <c r="G2" s="270"/>
      <c r="H2" s="270"/>
      <c r="I2" s="424"/>
      <c r="J2" s="418"/>
      <c r="K2" s="402"/>
      <c r="L2" s="402"/>
      <c r="M2" s="402"/>
      <c r="N2" s="402"/>
      <c r="O2" s="402"/>
      <c r="P2" s="255"/>
      <c r="Q2" s="195"/>
      <c r="R2" s="195"/>
      <c r="S2" s="195"/>
    </row>
    <row r="3" spans="1:19" s="1" customFormat="1" ht="23.1" customHeight="1">
      <c r="A3" s="697" t="s">
        <v>2127</v>
      </c>
      <c r="B3" s="697"/>
      <c r="C3" s="537" t="str">
        <f>'วัสดุมวลรวมต่อหน่วย (2)'!B3</f>
        <v>หมู่ที่ 10  ตำบลควนกาหลง  อำเภอควนกาหลง  จ.สตูล</v>
      </c>
      <c r="D3" s="4"/>
      <c r="E3" s="153"/>
      <c r="G3" s="5"/>
      <c r="H3" s="6"/>
      <c r="I3" s="271"/>
      <c r="J3" s="271"/>
      <c r="K3" s="402"/>
      <c r="L3" s="402"/>
      <c r="M3" s="402"/>
      <c r="N3" s="402"/>
      <c r="O3" s="402"/>
      <c r="P3" s="255"/>
      <c r="Q3" s="195"/>
      <c r="R3" s="195"/>
      <c r="S3" s="195"/>
    </row>
    <row r="4" spans="1:19" s="1" customFormat="1" ht="23.1" customHeight="1">
      <c r="A4" s="690" t="s">
        <v>5</v>
      </c>
      <c r="B4" s="690"/>
      <c r="C4" s="4" t="str">
        <f>'[4]ปร.4 โรงจอดรถ'!C5</f>
        <v>องค์การบริหารส่วนตำบลควนกาหลง</v>
      </c>
      <c r="D4" s="7"/>
      <c r="E4" s="9"/>
      <c r="F4" s="7"/>
      <c r="G4" s="7"/>
      <c r="H4" s="7"/>
      <c r="I4" s="9"/>
      <c r="J4" s="419"/>
      <c r="K4" s="402"/>
      <c r="L4" s="402"/>
      <c r="M4" s="402"/>
      <c r="N4" s="402"/>
      <c r="O4" s="402"/>
      <c r="P4" s="255"/>
      <c r="Q4" s="195"/>
      <c r="R4" s="195"/>
      <c r="S4" s="195"/>
    </row>
    <row r="5" spans="1:19" s="1" customFormat="1" ht="23.1" customHeight="1" thickBot="1">
      <c r="A5" s="386" t="s">
        <v>2128</v>
      </c>
      <c r="B5" s="9"/>
      <c r="C5" s="10">
        <f>'วัสดุมวลรวมต่อหน่วย (2)'!B4</f>
        <v>44327</v>
      </c>
      <c r="D5" s="9"/>
      <c r="E5" s="11"/>
      <c r="F5" s="12"/>
      <c r="G5" s="9"/>
      <c r="H5" s="11"/>
      <c r="I5" s="11"/>
      <c r="J5" s="420"/>
      <c r="K5" s="402"/>
      <c r="L5" s="402"/>
      <c r="M5" s="402"/>
      <c r="N5" s="402"/>
      <c r="O5" s="402"/>
      <c r="P5" s="255"/>
      <c r="Q5" s="195"/>
      <c r="R5" s="195"/>
      <c r="S5" s="195"/>
    </row>
    <row r="6" spans="1:19" s="1" customFormat="1" ht="20.25" customHeight="1" thickTop="1">
      <c r="A6" s="693" t="s">
        <v>7</v>
      </c>
      <c r="B6" s="703" t="s">
        <v>8</v>
      </c>
      <c r="C6" s="704"/>
      <c r="D6" s="693" t="s">
        <v>9</v>
      </c>
      <c r="E6" s="693" t="s">
        <v>10</v>
      </c>
      <c r="F6" s="698" t="s">
        <v>2129</v>
      </c>
      <c r="G6" s="722"/>
      <c r="H6" s="722"/>
      <c r="I6" s="723" t="s">
        <v>2130</v>
      </c>
      <c r="J6" s="421"/>
      <c r="K6" s="401"/>
      <c r="L6" s="401"/>
      <c r="M6" s="401"/>
      <c r="N6" s="401"/>
      <c r="O6" s="401"/>
      <c r="P6" s="255"/>
      <c r="Q6" s="195"/>
      <c r="R6" s="195"/>
      <c r="S6" s="195"/>
    </row>
    <row r="7" spans="1:19" s="1" customFormat="1" ht="22.2" customHeight="1" thickBot="1">
      <c r="A7" s="694"/>
      <c r="B7" s="705"/>
      <c r="C7" s="706"/>
      <c r="D7" s="694"/>
      <c r="E7" s="694"/>
      <c r="F7" s="385" t="s">
        <v>2269</v>
      </c>
      <c r="G7" s="385" t="s">
        <v>2270</v>
      </c>
      <c r="H7" s="385" t="s">
        <v>2271</v>
      </c>
      <c r="I7" s="724"/>
      <c r="J7" s="421"/>
      <c r="K7" s="401"/>
      <c r="L7" s="401"/>
      <c r="M7" s="401"/>
      <c r="N7" s="401"/>
      <c r="O7" s="401"/>
      <c r="P7" s="404"/>
      <c r="Q7" s="405"/>
      <c r="R7" s="405"/>
      <c r="S7" s="195"/>
    </row>
    <row r="8" spans="1:19" s="1" customFormat="1" ht="23.1" customHeight="1" thickTop="1">
      <c r="A8" s="272">
        <v>1</v>
      </c>
      <c r="B8" s="98" t="s">
        <v>2216</v>
      </c>
      <c r="C8" s="90"/>
      <c r="D8" s="82">
        <v>1</v>
      </c>
      <c r="E8" s="91" t="s">
        <v>47</v>
      </c>
      <c r="F8" s="82">
        <v>752</v>
      </c>
      <c r="G8" s="273">
        <v>770</v>
      </c>
      <c r="H8" s="430">
        <v>695</v>
      </c>
      <c r="I8" s="154">
        <f>H8</f>
        <v>695</v>
      </c>
      <c r="J8" s="426"/>
      <c r="K8" s="402"/>
      <c r="L8" s="402"/>
      <c r="M8" s="402"/>
      <c r="N8" s="402"/>
      <c r="O8" s="402"/>
      <c r="P8" s="402"/>
      <c r="Q8" s="195"/>
      <c r="R8" s="195"/>
      <c r="S8" s="196"/>
    </row>
    <row r="9" spans="1:19" s="1" customFormat="1" ht="23.1" customHeight="1">
      <c r="A9" s="272">
        <v>2</v>
      </c>
      <c r="B9" s="276" t="s">
        <v>2217</v>
      </c>
      <c r="C9" s="278"/>
      <c r="D9" s="21">
        <v>1</v>
      </c>
      <c r="E9" s="22" t="s">
        <v>49</v>
      </c>
      <c r="F9" s="267">
        <v>60</v>
      </c>
      <c r="G9" s="274">
        <v>75</v>
      </c>
      <c r="H9" s="274">
        <v>65</v>
      </c>
      <c r="I9" s="154">
        <f>F9</f>
        <v>60</v>
      </c>
      <c r="J9" s="426"/>
      <c r="K9" s="402"/>
      <c r="L9" s="402"/>
      <c r="M9" s="402"/>
      <c r="N9" s="402"/>
      <c r="O9" s="402"/>
      <c r="P9" s="402"/>
      <c r="Q9" s="195"/>
      <c r="R9" s="195"/>
      <c r="S9" s="195"/>
    </row>
    <row r="10" spans="1:19" s="1" customFormat="1" ht="23.1" customHeight="1">
      <c r="A10" s="272">
        <v>3</v>
      </c>
      <c r="B10" s="276" t="s">
        <v>2218</v>
      </c>
      <c r="C10" s="278"/>
      <c r="D10" s="21">
        <v>1</v>
      </c>
      <c r="E10" s="22" t="s">
        <v>58</v>
      </c>
      <c r="F10" s="21">
        <v>245</v>
      </c>
      <c r="G10" s="274">
        <v>270</v>
      </c>
      <c r="H10" s="431">
        <v>230</v>
      </c>
      <c r="I10" s="154">
        <f>H10</f>
        <v>230</v>
      </c>
      <c r="J10" s="426"/>
      <c r="K10" s="402"/>
      <c r="L10" s="402"/>
      <c r="M10" s="402"/>
      <c r="N10" s="402"/>
      <c r="O10" s="402"/>
      <c r="P10" s="402"/>
      <c r="Q10" s="195"/>
      <c r="R10" s="195"/>
      <c r="S10" s="195"/>
    </row>
    <row r="11" spans="1:19" s="1" customFormat="1" ht="23.1" customHeight="1">
      <c r="A11" s="272">
        <v>4</v>
      </c>
      <c r="B11" s="19" t="s">
        <v>323</v>
      </c>
      <c r="C11" s="90"/>
      <c r="D11" s="21">
        <v>1</v>
      </c>
      <c r="E11" s="22" t="s">
        <v>44</v>
      </c>
      <c r="F11" s="268">
        <v>80</v>
      </c>
      <c r="G11" s="273">
        <v>85</v>
      </c>
      <c r="H11" s="431">
        <v>80</v>
      </c>
      <c r="I11" s="154">
        <f>H11</f>
        <v>80</v>
      </c>
      <c r="J11" s="426"/>
      <c r="K11" s="402"/>
      <c r="L11" s="402"/>
      <c r="M11" s="402"/>
      <c r="N11" s="402"/>
      <c r="O11" s="402"/>
      <c r="P11" s="402"/>
      <c r="Q11" s="195"/>
      <c r="R11" s="195"/>
      <c r="S11" s="195"/>
    </row>
    <row r="12" spans="1:19" s="1" customFormat="1" ht="23.1" customHeight="1">
      <c r="A12" s="272">
        <v>5</v>
      </c>
      <c r="B12" s="275" t="s">
        <v>2116</v>
      </c>
      <c r="C12" s="90"/>
      <c r="D12" s="21">
        <v>1</v>
      </c>
      <c r="E12" s="22" t="s">
        <v>19</v>
      </c>
      <c r="F12" s="268">
        <v>175</v>
      </c>
      <c r="G12" s="273">
        <v>185</v>
      </c>
      <c r="H12" s="274">
        <v>177</v>
      </c>
      <c r="I12" s="154">
        <f>F12</f>
        <v>175</v>
      </c>
      <c r="J12" s="426"/>
      <c r="K12" s="402"/>
      <c r="L12" s="402"/>
      <c r="M12" s="402"/>
      <c r="N12" s="402"/>
      <c r="O12" s="402"/>
      <c r="P12" s="402"/>
      <c r="Q12" s="195"/>
      <c r="R12" s="195"/>
      <c r="S12" s="195"/>
    </row>
    <row r="13" spans="1:19" s="1" customFormat="1" ht="23.1" customHeight="1">
      <c r="A13" s="272">
        <v>6</v>
      </c>
      <c r="B13" s="276" t="s">
        <v>307</v>
      </c>
      <c r="C13" s="20"/>
      <c r="D13" s="21">
        <v>1</v>
      </c>
      <c r="E13" s="277" t="s">
        <v>44</v>
      </c>
      <c r="F13" s="82">
        <v>140</v>
      </c>
      <c r="G13" s="273">
        <v>135</v>
      </c>
      <c r="H13" s="431">
        <v>124</v>
      </c>
      <c r="I13" s="154">
        <f>H13</f>
        <v>124</v>
      </c>
      <c r="J13" s="426"/>
      <c r="K13" s="402"/>
      <c r="L13" s="402"/>
      <c r="M13" s="402"/>
      <c r="N13" s="402"/>
      <c r="O13" s="402"/>
      <c r="P13" s="402"/>
      <c r="Q13" s="195"/>
      <c r="R13" s="195"/>
      <c r="S13" s="195"/>
    </row>
    <row r="14" spans="1:19" s="1" customFormat="1" ht="23.1" customHeight="1">
      <c r="A14" s="272">
        <v>7</v>
      </c>
      <c r="B14" s="19" t="s">
        <v>2069</v>
      </c>
      <c r="C14" s="278"/>
      <c r="D14" s="21">
        <v>1</v>
      </c>
      <c r="E14" s="22" t="s">
        <v>44</v>
      </c>
      <c r="F14" s="82">
        <v>120</v>
      </c>
      <c r="G14" s="273">
        <v>125</v>
      </c>
      <c r="H14" s="431">
        <v>115</v>
      </c>
      <c r="I14" s="154">
        <f>H14</f>
        <v>115</v>
      </c>
      <c r="J14" s="426"/>
      <c r="K14" s="402"/>
      <c r="L14" s="402"/>
      <c r="M14" s="402"/>
      <c r="N14" s="402"/>
      <c r="O14" s="402"/>
      <c r="P14" s="402"/>
      <c r="Q14" s="195"/>
      <c r="R14" s="195"/>
      <c r="S14" s="195"/>
    </row>
    <row r="15" spans="1:19" s="1" customFormat="1" ht="23.1" customHeight="1">
      <c r="A15" s="272">
        <v>8</v>
      </c>
      <c r="B15" s="19" t="s">
        <v>308</v>
      </c>
      <c r="C15" s="278"/>
      <c r="D15" s="21">
        <v>1</v>
      </c>
      <c r="E15" s="22" t="s">
        <v>309</v>
      </c>
      <c r="F15" s="268">
        <v>160</v>
      </c>
      <c r="G15" s="273">
        <v>180</v>
      </c>
      <c r="H15" s="431">
        <v>160</v>
      </c>
      <c r="I15" s="154">
        <f>H15</f>
        <v>160</v>
      </c>
      <c r="J15" s="426"/>
      <c r="K15" s="402"/>
      <c r="L15" s="402"/>
      <c r="M15" s="402"/>
      <c r="N15" s="402"/>
      <c r="O15" s="402"/>
      <c r="P15" s="402"/>
      <c r="Q15" s="195"/>
      <c r="R15" s="195"/>
      <c r="S15" s="195"/>
    </row>
    <row r="16" spans="1:19" s="1" customFormat="1" ht="23.1" customHeight="1">
      <c r="A16" s="272">
        <v>9</v>
      </c>
      <c r="B16" s="275" t="s">
        <v>2219</v>
      </c>
      <c r="C16" s="278"/>
      <c r="D16" s="21">
        <v>1</v>
      </c>
      <c r="E16" s="22" t="s">
        <v>20</v>
      </c>
      <c r="F16" s="82">
        <v>5000</v>
      </c>
      <c r="G16" s="430">
        <v>4900</v>
      </c>
      <c r="H16" s="274">
        <v>5200</v>
      </c>
      <c r="I16" s="154">
        <f>G16</f>
        <v>4900</v>
      </c>
      <c r="J16" s="426"/>
      <c r="K16" s="402"/>
      <c r="L16" s="402"/>
      <c r="M16" s="402"/>
      <c r="N16" s="402"/>
      <c r="O16" s="402"/>
      <c r="P16" s="402"/>
      <c r="Q16" s="195"/>
      <c r="R16" s="195"/>
      <c r="S16" s="195"/>
    </row>
    <row r="17" spans="1:19" s="1" customFormat="1" ht="23.1" customHeight="1">
      <c r="A17" s="272">
        <v>10</v>
      </c>
      <c r="B17" s="276" t="s">
        <v>2220</v>
      </c>
      <c r="C17" s="278"/>
      <c r="D17" s="21">
        <v>1</v>
      </c>
      <c r="E17" s="22" t="s">
        <v>20</v>
      </c>
      <c r="F17" s="82">
        <v>4000</v>
      </c>
      <c r="G17" s="430">
        <v>3920</v>
      </c>
      <c r="H17" s="274">
        <v>4160</v>
      </c>
      <c r="I17" s="154">
        <f>G17</f>
        <v>3920</v>
      </c>
      <c r="J17" s="426"/>
      <c r="K17" s="402"/>
      <c r="L17" s="402"/>
      <c r="M17" s="402"/>
      <c r="N17" s="402"/>
      <c r="O17" s="402"/>
      <c r="P17" s="402"/>
      <c r="Q17" s="195"/>
      <c r="R17" s="195"/>
      <c r="S17" s="195"/>
    </row>
    <row r="18" spans="1:19" s="1" customFormat="1" ht="23.1" customHeight="1">
      <c r="A18" s="272">
        <v>11</v>
      </c>
      <c r="B18" s="276" t="s">
        <v>2289</v>
      </c>
      <c r="C18" s="278"/>
      <c r="D18" s="21">
        <v>1</v>
      </c>
      <c r="E18" s="22" t="s">
        <v>94</v>
      </c>
      <c r="F18" s="268">
        <v>65</v>
      </c>
      <c r="G18" s="430">
        <v>65</v>
      </c>
      <c r="H18" s="274">
        <v>68</v>
      </c>
      <c r="I18" s="154">
        <f>G18</f>
        <v>65</v>
      </c>
      <c r="J18" s="426"/>
      <c r="K18" s="402"/>
      <c r="L18" s="402"/>
      <c r="M18" s="402"/>
      <c r="N18" s="402"/>
      <c r="O18" s="402"/>
      <c r="P18" s="402"/>
      <c r="Q18" s="195"/>
      <c r="R18" s="195"/>
      <c r="S18" s="195"/>
    </row>
    <row r="19" spans="1:19" s="1" customFormat="1" ht="23.1" customHeight="1">
      <c r="A19" s="272">
        <v>12</v>
      </c>
      <c r="B19" s="19" t="s">
        <v>284</v>
      </c>
      <c r="C19" s="278"/>
      <c r="D19" s="21">
        <v>1</v>
      </c>
      <c r="E19" s="22" t="s">
        <v>20</v>
      </c>
      <c r="F19" s="82">
        <v>2290</v>
      </c>
      <c r="G19" s="430">
        <v>1340</v>
      </c>
      <c r="H19" s="274">
        <v>1380</v>
      </c>
      <c r="I19" s="154">
        <f>G19</f>
        <v>1340</v>
      </c>
      <c r="J19" s="426"/>
      <c r="K19" s="402"/>
      <c r="L19" s="402"/>
      <c r="M19" s="402"/>
      <c r="N19" s="402"/>
      <c r="O19" s="402"/>
      <c r="P19" s="402"/>
      <c r="Q19" s="195"/>
      <c r="R19" s="195"/>
      <c r="S19" s="195"/>
    </row>
    <row r="20" spans="1:19" s="1" customFormat="1" ht="23.1" customHeight="1">
      <c r="A20" s="272">
        <v>13</v>
      </c>
      <c r="B20" s="19" t="s">
        <v>2198</v>
      </c>
      <c r="C20" s="278"/>
      <c r="D20" s="21">
        <v>1</v>
      </c>
      <c r="E20" s="22" t="s">
        <v>20</v>
      </c>
      <c r="F20" s="21">
        <v>1355</v>
      </c>
      <c r="G20" s="431">
        <v>1290</v>
      </c>
      <c r="H20" s="274">
        <v>1340</v>
      </c>
      <c r="I20" s="154">
        <f>G20</f>
        <v>1290</v>
      </c>
      <c r="J20" s="426"/>
      <c r="K20" s="402"/>
      <c r="L20" s="402"/>
      <c r="M20" s="402"/>
      <c r="N20" s="402"/>
      <c r="O20" s="402"/>
      <c r="P20" s="402"/>
      <c r="Q20" s="195"/>
      <c r="R20" s="195"/>
      <c r="S20" s="195"/>
    </row>
    <row r="21" spans="1:19" s="1" customFormat="1" ht="23.1" customHeight="1">
      <c r="A21" s="272">
        <v>14</v>
      </c>
      <c r="B21" s="19" t="s">
        <v>2199</v>
      </c>
      <c r="C21" s="336"/>
      <c r="D21" s="21">
        <v>1</v>
      </c>
      <c r="E21" s="22" t="s">
        <v>20</v>
      </c>
      <c r="F21" s="267">
        <v>548</v>
      </c>
      <c r="G21" s="274">
        <v>580</v>
      </c>
      <c r="H21" s="274">
        <v>599</v>
      </c>
      <c r="I21" s="154">
        <f>F21</f>
        <v>548</v>
      </c>
      <c r="J21" s="426"/>
      <c r="K21" s="402"/>
      <c r="L21" s="402"/>
      <c r="M21" s="402"/>
      <c r="N21" s="402"/>
      <c r="O21" s="402"/>
      <c r="P21" s="402"/>
      <c r="Q21" s="195"/>
      <c r="R21" s="195"/>
      <c r="S21" s="195"/>
    </row>
    <row r="22" spans="1:19" s="1" customFormat="1" ht="23.1" customHeight="1">
      <c r="A22" s="272">
        <v>15</v>
      </c>
      <c r="B22" s="276" t="s">
        <v>2201</v>
      </c>
      <c r="C22" s="336"/>
      <c r="D22" s="21">
        <v>1</v>
      </c>
      <c r="E22" s="22" t="s">
        <v>20</v>
      </c>
      <c r="F22" s="267">
        <v>68</v>
      </c>
      <c r="G22" s="274">
        <v>79</v>
      </c>
      <c r="H22" s="431">
        <v>68</v>
      </c>
      <c r="I22" s="154">
        <f>H22</f>
        <v>68</v>
      </c>
      <c r="J22" s="426"/>
      <c r="K22" s="402"/>
      <c r="L22" s="402"/>
      <c r="M22" s="402"/>
      <c r="N22" s="402"/>
      <c r="O22" s="402"/>
      <c r="P22" s="402"/>
      <c r="Q22" s="195"/>
      <c r="R22" s="195"/>
      <c r="S22" s="195"/>
    </row>
    <row r="23" spans="1:19" s="1" customFormat="1" ht="23.1" customHeight="1">
      <c r="A23" s="272">
        <v>16</v>
      </c>
      <c r="B23" s="276" t="s">
        <v>2261</v>
      </c>
      <c r="C23" s="278"/>
      <c r="D23" s="21">
        <v>1</v>
      </c>
      <c r="E23" s="22" t="s">
        <v>47</v>
      </c>
      <c r="F23" s="268">
        <v>30</v>
      </c>
      <c r="G23" s="273">
        <v>33</v>
      </c>
      <c r="H23" s="274">
        <v>32</v>
      </c>
      <c r="I23" s="154">
        <f>F23</f>
        <v>30</v>
      </c>
      <c r="J23" s="426"/>
      <c r="K23" s="402"/>
      <c r="L23" s="402"/>
      <c r="M23" s="402"/>
      <c r="N23" s="402"/>
      <c r="O23" s="402"/>
      <c r="P23" s="402"/>
      <c r="Q23" s="195"/>
      <c r="R23" s="195"/>
      <c r="S23" s="195"/>
    </row>
    <row r="24" spans="1:19" s="1" customFormat="1" ht="23.1" customHeight="1">
      <c r="A24" s="279">
        <v>17</v>
      </c>
      <c r="B24" s="283" t="s">
        <v>2203</v>
      </c>
      <c r="C24" s="284"/>
      <c r="D24" s="281">
        <v>1</v>
      </c>
      <c r="E24" s="280" t="s">
        <v>20</v>
      </c>
      <c r="F24" s="432">
        <v>8</v>
      </c>
      <c r="G24" s="282">
        <v>10</v>
      </c>
      <c r="H24" s="282">
        <v>9</v>
      </c>
      <c r="I24" s="427">
        <f>F24</f>
        <v>8</v>
      </c>
      <c r="J24" s="426"/>
      <c r="K24" s="402"/>
      <c r="L24" s="402"/>
      <c r="M24" s="402"/>
      <c r="N24" s="402"/>
      <c r="O24" s="402"/>
      <c r="P24" s="402"/>
      <c r="Q24" s="195"/>
      <c r="R24" s="195"/>
      <c r="S24" s="195"/>
    </row>
    <row r="25" spans="1:19" s="1" customFormat="1" ht="33" customHeight="1">
      <c r="A25" s="720" t="s">
        <v>2126</v>
      </c>
      <c r="B25" s="720"/>
      <c r="C25" s="720"/>
      <c r="D25" s="720"/>
      <c r="E25" s="720"/>
      <c r="F25" s="720"/>
      <c r="G25" s="720"/>
      <c r="H25" s="720"/>
      <c r="I25" s="720"/>
      <c r="J25" s="422"/>
      <c r="K25" s="402"/>
      <c r="L25" s="402"/>
      <c r="M25" s="402"/>
      <c r="N25" s="402"/>
      <c r="O25" s="402"/>
      <c r="P25" s="255"/>
      <c r="Q25" s="195"/>
      <c r="R25" s="195"/>
      <c r="S25" s="195"/>
    </row>
    <row r="26" spans="1:19" s="1" customFormat="1" ht="23.1" customHeight="1">
      <c r="A26" s="697" t="s">
        <v>2</v>
      </c>
      <c r="B26" s="697"/>
      <c r="C26" s="4" t="str">
        <f>C2</f>
        <v>ก่อสร้างอาคารละหมาด</v>
      </c>
      <c r="D26" s="4"/>
      <c r="E26" s="153"/>
      <c r="F26" s="270"/>
      <c r="G26" s="270"/>
      <c r="H26" s="270"/>
      <c r="I26" s="424"/>
      <c r="J26" s="418"/>
      <c r="K26" s="402"/>
      <c r="L26" s="402"/>
      <c r="M26" s="402"/>
      <c r="N26" s="402"/>
      <c r="O26" s="402"/>
      <c r="P26" s="255"/>
      <c r="Q26" s="195"/>
      <c r="R26" s="195"/>
      <c r="S26" s="195"/>
    </row>
    <row r="27" spans="1:19" s="1" customFormat="1" ht="23.1" customHeight="1">
      <c r="A27" s="697" t="s">
        <v>2127</v>
      </c>
      <c r="B27" s="697"/>
      <c r="C27" s="4" t="str">
        <f>'[4]ปร.4 โรงจอดรถ'!C28</f>
        <v>หมู่ที่ 10  ตำบลควนกาหลง  อำเภอควนกาหลง  จ.สตูล</v>
      </c>
      <c r="D27" s="4"/>
      <c r="E27" s="153"/>
      <c r="G27" s="5"/>
      <c r="H27" s="6"/>
      <c r="I27" s="271"/>
      <c r="J27" s="271"/>
      <c r="K27" s="402"/>
      <c r="L27" s="402"/>
      <c r="M27" s="402"/>
      <c r="N27" s="402"/>
      <c r="O27" s="402"/>
      <c r="P27" s="255"/>
      <c r="Q27" s="195"/>
      <c r="R27" s="195"/>
      <c r="S27" s="195"/>
    </row>
    <row r="28" spans="1:19" s="1" customFormat="1" ht="23.1" customHeight="1">
      <c r="A28" s="690" t="s">
        <v>5</v>
      </c>
      <c r="B28" s="690"/>
      <c r="C28" s="4" t="str">
        <f>'[4]ปร.4 โรงจอดรถ'!C29</f>
        <v>องค์การบริหารส่วนตำบลควนกาหลง</v>
      </c>
      <c r="D28" s="7"/>
      <c r="E28" s="9"/>
      <c r="F28" s="7"/>
      <c r="G28" s="7"/>
      <c r="H28" s="7"/>
      <c r="I28" s="9"/>
      <c r="J28" s="419"/>
      <c r="K28" s="402"/>
      <c r="L28" s="402"/>
      <c r="M28" s="402"/>
      <c r="N28" s="402"/>
      <c r="O28" s="402"/>
      <c r="P28" s="255"/>
      <c r="Q28" s="195"/>
      <c r="R28" s="195"/>
      <c r="S28" s="195"/>
    </row>
    <row r="29" spans="1:19" s="1" customFormat="1" ht="23.1" customHeight="1" thickBot="1">
      <c r="A29" s="386" t="s">
        <v>2128</v>
      </c>
      <c r="B29" s="9"/>
      <c r="C29" s="10">
        <f>C5</f>
        <v>44327</v>
      </c>
      <c r="D29" s="9"/>
      <c r="E29" s="11"/>
      <c r="F29" s="12"/>
      <c r="G29" s="9"/>
      <c r="H29" s="11"/>
      <c r="I29" s="11"/>
      <c r="J29" s="420"/>
      <c r="K29" s="402"/>
      <c r="L29" s="402"/>
      <c r="M29" s="402"/>
      <c r="N29" s="402"/>
      <c r="O29" s="402"/>
      <c r="P29" s="255"/>
      <c r="Q29" s="195"/>
      <c r="R29" s="195"/>
      <c r="S29" s="195"/>
    </row>
    <row r="30" spans="1:19" s="1" customFormat="1" ht="21.9" customHeight="1" thickTop="1">
      <c r="A30" s="693" t="s">
        <v>7</v>
      </c>
      <c r="B30" s="703" t="s">
        <v>8</v>
      </c>
      <c r="C30" s="704"/>
      <c r="D30" s="693" t="s">
        <v>9</v>
      </c>
      <c r="E30" s="693" t="s">
        <v>10</v>
      </c>
      <c r="F30" s="698" t="s">
        <v>2129</v>
      </c>
      <c r="G30" s="722"/>
      <c r="H30" s="722"/>
      <c r="I30" s="723" t="s">
        <v>2130</v>
      </c>
      <c r="J30" s="421"/>
      <c r="K30" s="401"/>
      <c r="L30" s="402"/>
      <c r="M30" s="402"/>
      <c r="N30" s="402"/>
      <c r="O30" s="402"/>
      <c r="P30" s="255"/>
      <c r="Q30" s="195"/>
      <c r="R30" s="195"/>
      <c r="S30" s="195"/>
    </row>
    <row r="31" spans="1:19" s="1" customFormat="1" ht="21.9" customHeight="1" thickBot="1">
      <c r="A31" s="694"/>
      <c r="B31" s="705"/>
      <c r="C31" s="706"/>
      <c r="D31" s="694"/>
      <c r="E31" s="694"/>
      <c r="F31" s="385" t="s">
        <v>2269</v>
      </c>
      <c r="G31" s="385" t="s">
        <v>2270</v>
      </c>
      <c r="H31" s="385" t="s">
        <v>2271</v>
      </c>
      <c r="I31" s="724"/>
      <c r="J31" s="421"/>
      <c r="K31" s="401"/>
      <c r="L31" s="401"/>
      <c r="M31" s="401"/>
      <c r="N31" s="401"/>
      <c r="O31" s="401"/>
      <c r="P31" s="404"/>
      <c r="Q31" s="405"/>
      <c r="R31" s="405"/>
      <c r="S31" s="195"/>
    </row>
    <row r="32" spans="1:19" s="1" customFormat="1" ht="23.1" customHeight="1" thickTop="1">
      <c r="A32" s="272">
        <v>18</v>
      </c>
      <c r="B32" s="275" t="s">
        <v>2205</v>
      </c>
      <c r="C32" s="90"/>
      <c r="D32" s="82">
        <v>1</v>
      </c>
      <c r="E32" s="91" t="s">
        <v>44</v>
      </c>
      <c r="F32" s="268">
        <v>12</v>
      </c>
      <c r="G32" s="82">
        <v>15</v>
      </c>
      <c r="H32" s="268">
        <v>12</v>
      </c>
      <c r="I32" s="154">
        <f>H32</f>
        <v>12</v>
      </c>
      <c r="J32" s="426"/>
      <c r="K32" s="402"/>
      <c r="L32" s="402"/>
      <c r="M32" s="402"/>
      <c r="N32" s="402"/>
      <c r="O32" s="402"/>
      <c r="P32" s="402"/>
      <c r="Q32" s="195"/>
      <c r="R32" s="195"/>
      <c r="S32" s="195"/>
    </row>
    <row r="33" spans="1:19" s="1" customFormat="1" ht="23.1" customHeight="1">
      <c r="A33" s="272">
        <v>19</v>
      </c>
      <c r="B33" s="19" t="s">
        <v>2206</v>
      </c>
      <c r="C33" s="278"/>
      <c r="D33" s="216">
        <v>1</v>
      </c>
      <c r="E33" s="22" t="s">
        <v>44</v>
      </c>
      <c r="F33" s="21">
        <v>13.18</v>
      </c>
      <c r="G33" s="431">
        <v>13.18</v>
      </c>
      <c r="H33" s="274">
        <v>16.93</v>
      </c>
      <c r="I33" s="154">
        <f>G33</f>
        <v>13.18</v>
      </c>
      <c r="J33" s="426"/>
      <c r="K33" s="402"/>
      <c r="L33" s="402"/>
      <c r="M33" s="402"/>
      <c r="N33" s="402"/>
      <c r="O33" s="402"/>
      <c r="P33" s="402"/>
      <c r="Q33" s="195"/>
      <c r="R33" s="195"/>
      <c r="S33" s="195"/>
    </row>
    <row r="34" spans="1:19" s="1" customFormat="1" ht="23.1" customHeight="1">
      <c r="A34" s="272">
        <v>20</v>
      </c>
      <c r="B34" s="276" t="s">
        <v>2202</v>
      </c>
      <c r="C34" s="278"/>
      <c r="D34" s="21">
        <v>1</v>
      </c>
      <c r="E34" s="22" t="s">
        <v>20</v>
      </c>
      <c r="F34" s="21">
        <v>450</v>
      </c>
      <c r="G34" s="431">
        <v>380</v>
      </c>
      <c r="H34" s="274">
        <v>400</v>
      </c>
      <c r="I34" s="154">
        <f>G34</f>
        <v>380</v>
      </c>
      <c r="J34" s="426"/>
      <c r="K34" s="402"/>
      <c r="L34" s="402"/>
      <c r="M34" s="402"/>
      <c r="N34" s="402"/>
      <c r="O34" s="402"/>
      <c r="P34" s="402"/>
      <c r="Q34" s="195"/>
      <c r="R34" s="195"/>
      <c r="S34" s="195"/>
    </row>
    <row r="35" spans="1:19" s="1" customFormat="1" ht="23.1" customHeight="1">
      <c r="A35" s="272">
        <v>21</v>
      </c>
      <c r="B35" s="276" t="s">
        <v>2083</v>
      </c>
      <c r="C35" s="278"/>
      <c r="D35" s="21">
        <v>1</v>
      </c>
      <c r="E35" s="22" t="s">
        <v>44</v>
      </c>
      <c r="F35" s="267">
        <v>2500</v>
      </c>
      <c r="G35" s="431">
        <v>2500</v>
      </c>
      <c r="H35" s="274">
        <v>2300</v>
      </c>
      <c r="I35" s="154">
        <f>G35</f>
        <v>2500</v>
      </c>
      <c r="J35" s="426"/>
      <c r="K35" s="402"/>
      <c r="L35" s="402"/>
      <c r="M35" s="402"/>
      <c r="N35" s="402"/>
      <c r="O35" s="402"/>
      <c r="P35" s="402"/>
      <c r="Q35" s="195"/>
      <c r="R35" s="195"/>
      <c r="S35" s="195"/>
    </row>
    <row r="36" spans="1:19" s="1" customFormat="1" ht="23.1" customHeight="1">
      <c r="A36" s="272">
        <v>22</v>
      </c>
      <c r="B36" s="276" t="s">
        <v>2082</v>
      </c>
      <c r="C36" s="278"/>
      <c r="D36" s="21">
        <v>1</v>
      </c>
      <c r="E36" s="22" t="s">
        <v>44</v>
      </c>
      <c r="F36" s="21">
        <v>132</v>
      </c>
      <c r="G36" s="431">
        <v>124</v>
      </c>
      <c r="H36" s="274">
        <v>139</v>
      </c>
      <c r="I36" s="154">
        <f>G36</f>
        <v>124</v>
      </c>
      <c r="J36" s="426"/>
      <c r="K36" s="402"/>
      <c r="L36" s="402"/>
      <c r="M36" s="402"/>
      <c r="N36" s="402"/>
      <c r="O36" s="402"/>
      <c r="P36" s="402"/>
      <c r="Q36" s="195"/>
      <c r="R36" s="195"/>
      <c r="S36" s="195"/>
    </row>
    <row r="37" spans="1:19" s="1" customFormat="1" ht="23.1" customHeight="1">
      <c r="A37" s="272">
        <v>23</v>
      </c>
      <c r="B37" s="276" t="s">
        <v>2084</v>
      </c>
      <c r="C37" s="278"/>
      <c r="D37" s="21">
        <v>1</v>
      </c>
      <c r="E37" s="22" t="s">
        <v>44</v>
      </c>
      <c r="F37" s="267">
        <v>180</v>
      </c>
      <c r="G37" s="274">
        <v>200</v>
      </c>
      <c r="H37" s="274">
        <v>200</v>
      </c>
      <c r="I37" s="154">
        <f>F37</f>
        <v>180</v>
      </c>
      <c r="J37" s="426"/>
      <c r="K37" s="402"/>
      <c r="L37" s="402"/>
      <c r="M37" s="402"/>
      <c r="N37" s="402"/>
      <c r="O37" s="402"/>
      <c r="P37" s="402"/>
      <c r="Q37" s="195"/>
      <c r="R37" s="195"/>
      <c r="S37" s="195"/>
    </row>
    <row r="38" spans="1:19" s="1" customFormat="1" ht="23.1" customHeight="1">
      <c r="A38" s="272">
        <v>24</v>
      </c>
      <c r="B38" s="276" t="s">
        <v>2207</v>
      </c>
      <c r="C38" s="278"/>
      <c r="D38" s="21">
        <v>1</v>
      </c>
      <c r="E38" s="22" t="s">
        <v>44</v>
      </c>
      <c r="F38" s="21">
        <v>3500</v>
      </c>
      <c r="G38" s="431">
        <v>3200</v>
      </c>
      <c r="H38" s="274">
        <v>3450</v>
      </c>
      <c r="I38" s="154">
        <f>G38</f>
        <v>3200</v>
      </c>
      <c r="J38" s="426"/>
      <c r="K38" s="402"/>
      <c r="L38" s="402"/>
      <c r="M38" s="402"/>
      <c r="N38" s="402"/>
      <c r="O38" s="402"/>
      <c r="P38" s="402"/>
      <c r="Q38" s="195"/>
      <c r="R38" s="195"/>
      <c r="S38" s="195"/>
    </row>
    <row r="39" spans="1:19" s="1" customFormat="1" ht="23.1" customHeight="1">
      <c r="A39" s="272">
        <v>25</v>
      </c>
      <c r="B39" s="276" t="s">
        <v>2251</v>
      </c>
      <c r="C39" s="278"/>
      <c r="D39" s="21">
        <v>1</v>
      </c>
      <c r="E39" s="22" t="s">
        <v>19</v>
      </c>
      <c r="F39" s="21">
        <v>219</v>
      </c>
      <c r="G39" s="274">
        <v>228</v>
      </c>
      <c r="H39" s="431">
        <v>205</v>
      </c>
      <c r="I39" s="154">
        <f>H39</f>
        <v>205</v>
      </c>
      <c r="J39" s="426"/>
      <c r="K39" s="402"/>
      <c r="L39" s="402"/>
      <c r="M39" s="402"/>
      <c r="N39" s="402"/>
      <c r="O39" s="402"/>
      <c r="P39" s="402"/>
      <c r="Q39" s="195"/>
      <c r="R39" s="195"/>
      <c r="S39" s="195"/>
    </row>
    <row r="40" spans="1:19" s="1" customFormat="1" ht="23.1" customHeight="1">
      <c r="A40" s="272">
        <v>26</v>
      </c>
      <c r="B40" s="276" t="s">
        <v>2253</v>
      </c>
      <c r="C40" s="278"/>
      <c r="D40" s="21">
        <v>1</v>
      </c>
      <c r="E40" s="22" t="s">
        <v>19</v>
      </c>
      <c r="F40" s="21">
        <v>225</v>
      </c>
      <c r="G40" s="274">
        <v>249</v>
      </c>
      <c r="H40" s="431">
        <v>215</v>
      </c>
      <c r="I40" s="154">
        <f t="shared" ref="I40:I41" si="0">H40</f>
        <v>215</v>
      </c>
      <c r="J40" s="426"/>
      <c r="K40" s="402"/>
      <c r="L40" s="402"/>
      <c r="M40" s="402"/>
      <c r="N40" s="402"/>
      <c r="O40" s="402"/>
      <c r="P40" s="402"/>
      <c r="Q40" s="195"/>
      <c r="R40" s="195"/>
      <c r="S40" s="195"/>
    </row>
    <row r="41" spans="1:19" s="1" customFormat="1" ht="23.1" customHeight="1">
      <c r="A41" s="272">
        <v>27</v>
      </c>
      <c r="B41" s="276" t="s">
        <v>2252</v>
      </c>
      <c r="C41" s="278"/>
      <c r="D41" s="21">
        <v>1</v>
      </c>
      <c r="E41" s="22" t="s">
        <v>53</v>
      </c>
      <c r="F41" s="21">
        <v>57</v>
      </c>
      <c r="G41" s="274">
        <v>54</v>
      </c>
      <c r="H41" s="431">
        <v>48</v>
      </c>
      <c r="I41" s="154">
        <f t="shared" si="0"/>
        <v>48</v>
      </c>
      <c r="J41" s="426"/>
      <c r="K41" s="402"/>
      <c r="L41" s="402"/>
      <c r="M41" s="402"/>
      <c r="N41" s="402"/>
      <c r="O41" s="402"/>
      <c r="P41" s="402"/>
      <c r="Q41" s="195"/>
      <c r="R41" s="195"/>
      <c r="S41" s="195"/>
    </row>
    <row r="42" spans="1:19" s="1" customFormat="1" ht="23.1" customHeight="1">
      <c r="A42" s="272">
        <v>28</v>
      </c>
      <c r="B42" s="276" t="s">
        <v>2274</v>
      </c>
      <c r="C42" s="278"/>
      <c r="D42" s="21">
        <v>1</v>
      </c>
      <c r="E42" s="22" t="s">
        <v>132</v>
      </c>
      <c r="F42" s="267">
        <v>57</v>
      </c>
      <c r="G42" s="431">
        <v>57</v>
      </c>
      <c r="H42" s="274">
        <v>64</v>
      </c>
      <c r="I42" s="154">
        <f>G42</f>
        <v>57</v>
      </c>
      <c r="J42" s="426"/>
      <c r="K42" s="402"/>
      <c r="L42" s="402"/>
      <c r="M42" s="402"/>
      <c r="N42" s="402"/>
      <c r="O42" s="402"/>
      <c r="P42" s="402"/>
      <c r="Q42" s="195"/>
      <c r="R42" s="195"/>
      <c r="S42" s="195"/>
    </row>
    <row r="43" spans="1:19" s="1" customFormat="1" ht="23.1" customHeight="1">
      <c r="A43" s="272">
        <v>29</v>
      </c>
      <c r="B43" s="276" t="s">
        <v>2275</v>
      </c>
      <c r="C43" s="278"/>
      <c r="D43" s="21">
        <v>1</v>
      </c>
      <c r="E43" s="22" t="s">
        <v>2233</v>
      </c>
      <c r="F43" s="267">
        <v>479.44</v>
      </c>
      <c r="G43" s="274">
        <v>670</v>
      </c>
      <c r="H43" s="274">
        <v>648</v>
      </c>
      <c r="I43" s="154">
        <f>F43</f>
        <v>479.44</v>
      </c>
      <c r="J43" s="426"/>
      <c r="K43" s="402"/>
      <c r="L43" s="402"/>
      <c r="M43" s="402"/>
      <c r="N43" s="402"/>
      <c r="O43" s="402"/>
      <c r="P43" s="402"/>
      <c r="Q43" s="195"/>
      <c r="R43" s="195"/>
      <c r="S43" s="195"/>
    </row>
    <row r="44" spans="1:19" s="1" customFormat="1" ht="23.1" customHeight="1">
      <c r="A44" s="272">
        <v>30</v>
      </c>
      <c r="B44" s="19" t="s">
        <v>2242</v>
      </c>
      <c r="C44" s="278"/>
      <c r="D44" s="21">
        <v>1</v>
      </c>
      <c r="E44" s="22" t="s">
        <v>2233</v>
      </c>
      <c r="F44" s="267">
        <v>378.5</v>
      </c>
      <c r="G44" s="274">
        <v>593.46</v>
      </c>
      <c r="H44" s="274">
        <v>509.82</v>
      </c>
      <c r="I44" s="428">
        <f>F44</f>
        <v>378.5</v>
      </c>
      <c r="J44" s="426"/>
      <c r="K44" s="402"/>
      <c r="L44" s="402"/>
      <c r="M44" s="402"/>
      <c r="N44" s="402"/>
      <c r="O44" s="402"/>
      <c r="P44" s="402"/>
      <c r="Q44" s="195"/>
      <c r="R44" s="195"/>
      <c r="S44" s="195"/>
    </row>
    <row r="45" spans="1:19" s="1" customFormat="1" ht="23.1" customHeight="1">
      <c r="A45" s="272">
        <v>31</v>
      </c>
      <c r="B45" s="275" t="s">
        <v>2276</v>
      </c>
      <c r="C45" s="90"/>
      <c r="D45" s="82">
        <v>1</v>
      </c>
      <c r="E45" s="22" t="s">
        <v>2233</v>
      </c>
      <c r="F45" s="82">
        <v>413</v>
      </c>
      <c r="G45" s="82">
        <v>410</v>
      </c>
      <c r="H45" s="268">
        <v>401.78</v>
      </c>
      <c r="I45" s="154">
        <f>H45</f>
        <v>401.78</v>
      </c>
      <c r="J45" s="426"/>
      <c r="K45" s="402"/>
      <c r="L45" s="402"/>
      <c r="M45" s="402"/>
      <c r="N45" s="402"/>
      <c r="O45" s="402"/>
      <c r="P45" s="402"/>
      <c r="Q45" s="195"/>
      <c r="R45" s="195"/>
      <c r="S45" s="195"/>
    </row>
    <row r="46" spans="1:19" s="1" customFormat="1" ht="23.1" customHeight="1">
      <c r="A46" s="272">
        <v>32</v>
      </c>
      <c r="B46" s="19" t="s">
        <v>2244</v>
      </c>
      <c r="C46" s="381"/>
      <c r="D46" s="21">
        <v>1</v>
      </c>
      <c r="E46" s="22" t="s">
        <v>2233</v>
      </c>
      <c r="F46" s="267">
        <v>514.02</v>
      </c>
      <c r="G46" s="21">
        <v>595</v>
      </c>
      <c r="H46" s="21">
        <v>542</v>
      </c>
      <c r="I46" s="428">
        <f>F46</f>
        <v>514.02</v>
      </c>
      <c r="J46" s="426"/>
      <c r="K46" s="402"/>
      <c r="L46" s="402"/>
      <c r="M46" s="402"/>
      <c r="N46" s="402"/>
      <c r="O46" s="402"/>
      <c r="P46" s="402"/>
      <c r="Q46" s="195"/>
      <c r="R46" s="195"/>
      <c r="S46" s="195"/>
    </row>
    <row r="47" spans="1:19" s="1" customFormat="1" ht="23.1" customHeight="1">
      <c r="A47" s="279">
        <v>33</v>
      </c>
      <c r="B47" s="283" t="s">
        <v>2277</v>
      </c>
      <c r="C47" s="284"/>
      <c r="D47" s="281">
        <v>1</v>
      </c>
      <c r="E47" s="280" t="s">
        <v>58</v>
      </c>
      <c r="F47" s="281">
        <v>209</v>
      </c>
      <c r="G47" s="282">
        <v>205</v>
      </c>
      <c r="H47" s="433">
        <v>189</v>
      </c>
      <c r="I47" s="427">
        <f>H47</f>
        <v>189</v>
      </c>
      <c r="J47" s="426"/>
      <c r="K47" s="402"/>
      <c r="L47" s="402"/>
      <c r="M47" s="402"/>
      <c r="N47" s="402"/>
      <c r="O47" s="402"/>
      <c r="P47" s="402"/>
      <c r="Q47" s="195"/>
      <c r="R47" s="195"/>
      <c r="S47" s="195"/>
    </row>
    <row r="48" spans="1:19" s="1" customFormat="1" ht="33" customHeight="1">
      <c r="A48" s="720" t="s">
        <v>2126</v>
      </c>
      <c r="B48" s="720"/>
      <c r="C48" s="720"/>
      <c r="D48" s="720"/>
      <c r="E48" s="720"/>
      <c r="F48" s="720"/>
      <c r="G48" s="720"/>
      <c r="H48" s="720"/>
      <c r="I48" s="720"/>
      <c r="J48" s="422"/>
      <c r="K48" s="402"/>
      <c r="L48" s="402"/>
      <c r="M48" s="402"/>
      <c r="N48" s="402"/>
      <c r="O48" s="402"/>
      <c r="P48" s="255"/>
      <c r="Q48" s="195"/>
      <c r="R48" s="195"/>
      <c r="S48" s="195"/>
    </row>
    <row r="49" spans="1:19" s="1" customFormat="1" ht="23.1" customHeight="1">
      <c r="A49" s="697" t="s">
        <v>2</v>
      </c>
      <c r="B49" s="697"/>
      <c r="C49" s="4" t="str">
        <f>C26</f>
        <v>ก่อสร้างอาคารละหมาด</v>
      </c>
      <c r="D49" s="4"/>
      <c r="E49" s="153"/>
      <c r="F49" s="270"/>
      <c r="G49" s="270"/>
      <c r="H49" s="270"/>
      <c r="I49" s="424"/>
      <c r="J49" s="418"/>
      <c r="K49" s="402"/>
      <c r="L49" s="402"/>
      <c r="M49" s="402"/>
      <c r="N49" s="402"/>
      <c r="O49" s="402"/>
      <c r="P49" s="255"/>
      <c r="Q49" s="195"/>
      <c r="R49" s="195"/>
      <c r="S49" s="195"/>
    </row>
    <row r="50" spans="1:19" s="1" customFormat="1" ht="23.1" customHeight="1">
      <c r="A50" s="697" t="s">
        <v>2127</v>
      </c>
      <c r="B50" s="697"/>
      <c r="C50" s="4" t="str">
        <f>'[4]ปร.4 โรงจอดรถ'!C52</f>
        <v>หมู่ที่ 10  ตำบลควนกาหลง  อำเภอควนกาหลง  จ.สตูล</v>
      </c>
      <c r="D50" s="4"/>
      <c r="E50" s="153"/>
      <c r="G50" s="5"/>
      <c r="H50" s="6"/>
      <c r="I50" s="271"/>
      <c r="J50" s="271"/>
      <c r="K50" s="402"/>
      <c r="L50" s="402"/>
      <c r="M50" s="402"/>
      <c r="N50" s="402"/>
      <c r="O50" s="402"/>
      <c r="P50" s="255"/>
      <c r="Q50" s="195"/>
      <c r="R50" s="195"/>
      <c r="S50" s="195"/>
    </row>
    <row r="51" spans="1:19" s="1" customFormat="1" ht="23.1" customHeight="1">
      <c r="A51" s="690" t="s">
        <v>5</v>
      </c>
      <c r="B51" s="690"/>
      <c r="C51" s="4" t="str">
        <f>'[4]ปร.4 โรงจอดรถ'!C53</f>
        <v>องค์การบริหารส่วนตำบลควนกาหลง</v>
      </c>
      <c r="D51" s="7"/>
      <c r="E51" s="9"/>
      <c r="F51" s="7"/>
      <c r="G51" s="7"/>
      <c r="H51" s="7"/>
      <c r="I51" s="9"/>
      <c r="J51" s="419"/>
      <c r="K51" s="402"/>
      <c r="L51" s="402"/>
      <c r="M51" s="402"/>
      <c r="N51" s="402"/>
      <c r="O51" s="402"/>
      <c r="P51" s="255"/>
      <c r="Q51" s="195"/>
      <c r="R51" s="195"/>
      <c r="S51" s="195"/>
    </row>
    <row r="52" spans="1:19" s="1" customFormat="1" ht="23.1" customHeight="1" thickBot="1">
      <c r="A52" s="386" t="s">
        <v>2128</v>
      </c>
      <c r="B52" s="9"/>
      <c r="C52" s="10">
        <f>C29</f>
        <v>44327</v>
      </c>
      <c r="D52" s="9"/>
      <c r="E52" s="11"/>
      <c r="F52" s="12"/>
      <c r="G52" s="9"/>
      <c r="H52" s="11"/>
      <c r="I52" s="11"/>
      <c r="J52" s="420"/>
      <c r="K52" s="401"/>
      <c r="L52" s="401"/>
      <c r="M52" s="401"/>
      <c r="N52" s="401"/>
      <c r="O52" s="401"/>
      <c r="P52" s="404"/>
      <c r="Q52" s="405"/>
      <c r="R52" s="405"/>
      <c r="S52" s="195"/>
    </row>
    <row r="53" spans="1:19" s="1" customFormat="1" ht="21.9" customHeight="1" thickTop="1">
      <c r="A53" s="693" t="s">
        <v>7</v>
      </c>
      <c r="B53" s="703" t="s">
        <v>8</v>
      </c>
      <c r="C53" s="704"/>
      <c r="D53" s="693" t="s">
        <v>9</v>
      </c>
      <c r="E53" s="693" t="s">
        <v>10</v>
      </c>
      <c r="F53" s="698" t="s">
        <v>2129</v>
      </c>
      <c r="G53" s="722"/>
      <c r="H53" s="722"/>
      <c r="I53" s="723" t="s">
        <v>2130</v>
      </c>
      <c r="J53" s="421"/>
      <c r="K53" s="401"/>
      <c r="L53" s="402"/>
      <c r="M53" s="402"/>
      <c r="N53" s="402"/>
      <c r="O53" s="402"/>
      <c r="P53" s="255"/>
      <c r="Q53" s="195"/>
      <c r="R53" s="195"/>
      <c r="S53" s="195"/>
    </row>
    <row r="54" spans="1:19" s="1" customFormat="1" ht="21.9" customHeight="1" thickBot="1">
      <c r="A54" s="694"/>
      <c r="B54" s="705"/>
      <c r="C54" s="706"/>
      <c r="D54" s="694"/>
      <c r="E54" s="694"/>
      <c r="F54" s="385" t="s">
        <v>2269</v>
      </c>
      <c r="G54" s="385" t="s">
        <v>2270</v>
      </c>
      <c r="H54" s="385" t="s">
        <v>2271</v>
      </c>
      <c r="I54" s="724"/>
      <c r="J54" s="421"/>
      <c r="K54" s="401"/>
      <c r="L54" s="402"/>
      <c r="M54" s="402"/>
      <c r="N54" s="402"/>
      <c r="O54" s="402"/>
      <c r="P54" s="255"/>
      <c r="Q54" s="195"/>
      <c r="R54" s="195"/>
      <c r="S54" s="195"/>
    </row>
    <row r="55" spans="1:19" s="1" customFormat="1" ht="23.1" customHeight="1" thickTop="1">
      <c r="A55" s="272">
        <v>34</v>
      </c>
      <c r="B55" s="276" t="s">
        <v>2278</v>
      </c>
      <c r="C55" s="278"/>
      <c r="D55" s="21">
        <v>1</v>
      </c>
      <c r="E55" s="22" t="s">
        <v>19</v>
      </c>
      <c r="F55" s="267">
        <v>183</v>
      </c>
      <c r="G55" s="274">
        <v>205</v>
      </c>
      <c r="H55" s="274">
        <v>220</v>
      </c>
      <c r="I55" s="154">
        <f>F55</f>
        <v>183</v>
      </c>
      <c r="J55" s="426"/>
      <c r="K55" s="402"/>
      <c r="L55" s="402"/>
      <c r="M55" s="402"/>
      <c r="N55" s="402"/>
      <c r="O55" s="402"/>
      <c r="P55" s="402"/>
      <c r="Q55" s="195"/>
      <c r="R55" s="195"/>
      <c r="S55" s="195"/>
    </row>
    <row r="56" spans="1:19" s="1" customFormat="1" ht="23.1" customHeight="1">
      <c r="A56" s="272">
        <v>35</v>
      </c>
      <c r="B56" s="276" t="s">
        <v>2260</v>
      </c>
      <c r="C56" s="278"/>
      <c r="D56" s="21">
        <v>1</v>
      </c>
      <c r="E56" s="22" t="s">
        <v>53</v>
      </c>
      <c r="F56" s="267">
        <v>7.25</v>
      </c>
      <c r="G56" s="274">
        <v>8.9</v>
      </c>
      <c r="H56" s="274">
        <v>11.45</v>
      </c>
      <c r="I56" s="154">
        <f>F56</f>
        <v>7.25</v>
      </c>
      <c r="J56" s="426"/>
      <c r="K56" s="402"/>
      <c r="L56" s="402"/>
      <c r="M56" s="402"/>
      <c r="N56" s="402"/>
      <c r="O56" s="402"/>
      <c r="P56" s="402"/>
      <c r="Q56" s="195"/>
      <c r="R56" s="195"/>
      <c r="S56" s="195"/>
    </row>
    <row r="57" spans="1:19" s="1" customFormat="1" ht="23.1" customHeight="1">
      <c r="A57" s="272">
        <v>37</v>
      </c>
      <c r="B57" s="276" t="s">
        <v>2209</v>
      </c>
      <c r="C57" s="278"/>
      <c r="D57" s="21">
        <v>1</v>
      </c>
      <c r="E57" s="22" t="s">
        <v>2279</v>
      </c>
      <c r="F57" s="21">
        <v>950</v>
      </c>
      <c r="G57" s="431">
        <v>870</v>
      </c>
      <c r="H57" s="274">
        <v>995</v>
      </c>
      <c r="I57" s="154">
        <f>G57</f>
        <v>870</v>
      </c>
      <c r="J57" s="426"/>
      <c r="K57" s="402"/>
      <c r="L57" s="402"/>
      <c r="M57" s="402"/>
      <c r="N57" s="402"/>
      <c r="O57" s="402"/>
      <c r="P57" s="402"/>
      <c r="Q57" s="195"/>
      <c r="R57" s="195"/>
      <c r="S57" s="195"/>
    </row>
    <row r="58" spans="1:19" s="1" customFormat="1" ht="23.1" customHeight="1">
      <c r="A58" s="272">
        <v>38</v>
      </c>
      <c r="B58" s="276" t="s">
        <v>2221</v>
      </c>
      <c r="C58" s="278"/>
      <c r="D58" s="21">
        <v>1</v>
      </c>
      <c r="E58" s="22" t="s">
        <v>47</v>
      </c>
      <c r="F58" s="267">
        <v>1106</v>
      </c>
      <c r="G58" s="274">
        <v>1380</v>
      </c>
      <c r="H58" s="274">
        <v>1215</v>
      </c>
      <c r="I58" s="154">
        <f>F58</f>
        <v>1106</v>
      </c>
      <c r="J58" s="426"/>
      <c r="K58" s="402"/>
      <c r="L58" s="402"/>
      <c r="M58" s="402"/>
      <c r="N58" s="402"/>
      <c r="O58" s="402"/>
      <c r="P58" s="402"/>
      <c r="Q58" s="195"/>
      <c r="R58" s="195"/>
      <c r="S58" s="195"/>
    </row>
    <row r="59" spans="1:19" s="1" customFormat="1" ht="23.1" customHeight="1">
      <c r="A59" s="272">
        <v>39</v>
      </c>
      <c r="B59" s="276" t="s">
        <v>2222</v>
      </c>
      <c r="C59" s="278"/>
      <c r="D59" s="21">
        <v>1</v>
      </c>
      <c r="E59" s="22" t="s">
        <v>47</v>
      </c>
      <c r="F59" s="267">
        <v>980</v>
      </c>
      <c r="G59" s="274">
        <v>1015</v>
      </c>
      <c r="H59" s="274">
        <v>1194</v>
      </c>
      <c r="I59" s="154">
        <f>F59</f>
        <v>980</v>
      </c>
      <c r="J59" s="426"/>
      <c r="K59" s="402"/>
      <c r="L59" s="402"/>
      <c r="M59" s="402"/>
      <c r="N59" s="402"/>
      <c r="O59" s="402"/>
      <c r="P59" s="402"/>
      <c r="Q59" s="195"/>
      <c r="R59" s="195"/>
      <c r="S59" s="195"/>
    </row>
    <row r="60" spans="1:19" s="1" customFormat="1" ht="23.1" customHeight="1">
      <c r="A60" s="272">
        <v>40</v>
      </c>
      <c r="B60" s="276" t="s">
        <v>2223</v>
      </c>
      <c r="C60" s="278"/>
      <c r="D60" s="21">
        <v>1</v>
      </c>
      <c r="E60" s="22" t="s">
        <v>20</v>
      </c>
      <c r="F60" s="21">
        <v>1800</v>
      </c>
      <c r="G60" s="274">
        <v>1800</v>
      </c>
      <c r="H60" s="431">
        <v>1780</v>
      </c>
      <c r="I60" s="154">
        <f>H60</f>
        <v>1780</v>
      </c>
      <c r="J60" s="426"/>
      <c r="K60" s="402"/>
      <c r="L60" s="402"/>
      <c r="M60" s="402"/>
      <c r="N60" s="402"/>
      <c r="O60" s="402"/>
      <c r="P60" s="402"/>
      <c r="Q60" s="195"/>
      <c r="R60" s="195"/>
      <c r="S60" s="195"/>
    </row>
    <row r="61" spans="1:19" s="1" customFormat="1" ht="23.1" customHeight="1">
      <c r="A61" s="272">
        <v>41</v>
      </c>
      <c r="B61" s="276" t="s">
        <v>2224</v>
      </c>
      <c r="C61" s="278"/>
      <c r="D61" s="21">
        <v>1</v>
      </c>
      <c r="E61" s="22" t="s">
        <v>20</v>
      </c>
      <c r="F61" s="267">
        <v>750</v>
      </c>
      <c r="G61" s="274">
        <v>800</v>
      </c>
      <c r="H61" s="274">
        <v>785</v>
      </c>
      <c r="I61" s="154">
        <f>F61</f>
        <v>750</v>
      </c>
      <c r="J61" s="426"/>
      <c r="K61" s="402"/>
      <c r="L61" s="402"/>
      <c r="M61" s="402"/>
      <c r="N61" s="402"/>
      <c r="O61" s="402"/>
      <c r="P61" s="402"/>
      <c r="Q61" s="195"/>
      <c r="R61" s="195"/>
      <c r="S61" s="195"/>
    </row>
    <row r="62" spans="1:19" s="1" customFormat="1" ht="23.1" customHeight="1">
      <c r="A62" s="272">
        <v>42</v>
      </c>
      <c r="B62" s="276" t="s">
        <v>2265</v>
      </c>
      <c r="C62" s="278"/>
      <c r="D62" s="21">
        <v>1</v>
      </c>
      <c r="E62" s="22" t="s">
        <v>20</v>
      </c>
      <c r="F62" s="267">
        <v>390</v>
      </c>
      <c r="G62" s="274">
        <v>440</v>
      </c>
      <c r="H62" s="274">
        <v>480</v>
      </c>
      <c r="I62" s="154">
        <f>F62</f>
        <v>390</v>
      </c>
      <c r="J62" s="426"/>
      <c r="K62" s="402"/>
      <c r="L62" s="402"/>
      <c r="M62" s="402"/>
      <c r="N62" s="402"/>
      <c r="O62" s="402"/>
      <c r="P62" s="402"/>
      <c r="Q62" s="195"/>
      <c r="R62" s="195"/>
      <c r="S62" s="195"/>
    </row>
    <row r="63" spans="1:19" s="1" customFormat="1" ht="23.1" customHeight="1">
      <c r="A63" s="272">
        <v>43</v>
      </c>
      <c r="B63" s="19" t="s">
        <v>2266</v>
      </c>
      <c r="C63" s="380"/>
      <c r="D63" s="21">
        <v>1</v>
      </c>
      <c r="E63" s="22" t="s">
        <v>20</v>
      </c>
      <c r="F63" s="21">
        <v>780</v>
      </c>
      <c r="G63" s="431">
        <v>640</v>
      </c>
      <c r="H63" s="274">
        <v>880</v>
      </c>
      <c r="I63" s="154">
        <f>G63</f>
        <v>640</v>
      </c>
      <c r="J63" s="426"/>
      <c r="K63" s="402"/>
      <c r="L63" s="402"/>
      <c r="M63" s="402"/>
      <c r="N63" s="402"/>
      <c r="O63" s="402"/>
      <c r="P63" s="402"/>
      <c r="Q63" s="195"/>
      <c r="R63" s="195"/>
      <c r="S63" s="195"/>
    </row>
    <row r="64" spans="1:19" s="1" customFormat="1" ht="23.1" customHeight="1">
      <c r="A64" s="272">
        <v>44</v>
      </c>
      <c r="B64" s="276" t="s">
        <v>2085</v>
      </c>
      <c r="C64" s="278"/>
      <c r="D64" s="21">
        <v>1</v>
      </c>
      <c r="E64" s="22" t="s">
        <v>20</v>
      </c>
      <c r="F64" s="21">
        <v>3790</v>
      </c>
      <c r="G64" s="431">
        <v>3200</v>
      </c>
      <c r="H64" s="274">
        <v>3050</v>
      </c>
      <c r="I64" s="154">
        <f>G64</f>
        <v>3200</v>
      </c>
      <c r="J64" s="426"/>
      <c r="K64" s="402"/>
      <c r="L64" s="402"/>
      <c r="M64" s="402"/>
      <c r="N64" s="402"/>
      <c r="O64" s="402"/>
      <c r="P64" s="402"/>
      <c r="Q64" s="195"/>
      <c r="R64" s="195"/>
      <c r="S64" s="195"/>
    </row>
    <row r="65" spans="1:19" s="1" customFormat="1" ht="23.1" customHeight="1">
      <c r="A65" s="272">
        <v>45</v>
      </c>
      <c r="B65" s="276" t="s">
        <v>2086</v>
      </c>
      <c r="C65" s="278"/>
      <c r="D65" s="21">
        <v>1</v>
      </c>
      <c r="E65" s="22" t="s">
        <v>20</v>
      </c>
      <c r="F65" s="267">
        <v>239</v>
      </c>
      <c r="G65" s="274">
        <v>480</v>
      </c>
      <c r="H65" s="274">
        <v>295</v>
      </c>
      <c r="I65" s="154">
        <f>F65</f>
        <v>239</v>
      </c>
      <c r="J65" s="426"/>
      <c r="K65" s="402"/>
      <c r="L65" s="402"/>
      <c r="M65" s="402"/>
      <c r="N65" s="402"/>
      <c r="O65" s="402"/>
      <c r="P65" s="402"/>
      <c r="Q65" s="195"/>
      <c r="R65" s="195"/>
      <c r="S65" s="195"/>
    </row>
    <row r="66" spans="1:19" s="1" customFormat="1" ht="23.1" customHeight="1">
      <c r="A66" s="272">
        <v>46</v>
      </c>
      <c r="B66" s="276" t="s">
        <v>2087</v>
      </c>
      <c r="C66" s="278"/>
      <c r="D66" s="21">
        <v>1</v>
      </c>
      <c r="E66" s="22" t="s">
        <v>20</v>
      </c>
      <c r="F66" s="267">
        <v>148</v>
      </c>
      <c r="G66" s="274">
        <v>165</v>
      </c>
      <c r="H66" s="274">
        <v>153</v>
      </c>
      <c r="I66" s="154">
        <f>F66</f>
        <v>148</v>
      </c>
      <c r="J66" s="426"/>
      <c r="K66" s="402"/>
      <c r="L66" s="402"/>
      <c r="M66" s="402"/>
      <c r="N66" s="402"/>
      <c r="O66" s="402"/>
      <c r="P66" s="402"/>
      <c r="Q66" s="195"/>
      <c r="R66" s="195"/>
      <c r="S66" s="195"/>
    </row>
    <row r="67" spans="1:19" s="1" customFormat="1" ht="23.1" customHeight="1">
      <c r="A67" s="272">
        <v>47</v>
      </c>
      <c r="B67" s="276" t="s">
        <v>2088</v>
      </c>
      <c r="C67" s="278"/>
      <c r="D67" s="21">
        <v>1</v>
      </c>
      <c r="E67" s="22" t="s">
        <v>20</v>
      </c>
      <c r="F67" s="21">
        <v>350</v>
      </c>
      <c r="G67" s="431">
        <v>250</v>
      </c>
      <c r="H67" s="274">
        <v>300</v>
      </c>
      <c r="I67" s="154">
        <f>G67</f>
        <v>250</v>
      </c>
      <c r="J67" s="426"/>
      <c r="K67" s="402"/>
      <c r="L67" s="402"/>
      <c r="M67" s="402"/>
      <c r="N67" s="402"/>
      <c r="O67" s="402"/>
      <c r="P67" s="402"/>
      <c r="Q67" s="195"/>
      <c r="R67" s="195"/>
      <c r="S67" s="195"/>
    </row>
    <row r="68" spans="1:19" s="1" customFormat="1" ht="23.1" customHeight="1">
      <c r="A68" s="272">
        <v>48</v>
      </c>
      <c r="B68" s="276" t="s">
        <v>2089</v>
      </c>
      <c r="C68" s="278"/>
      <c r="D68" s="21">
        <v>1</v>
      </c>
      <c r="E68" s="22" t="s">
        <v>20</v>
      </c>
      <c r="F68" s="267">
        <v>465</v>
      </c>
      <c r="G68" s="274">
        <v>790</v>
      </c>
      <c r="H68" s="274">
        <v>650</v>
      </c>
      <c r="I68" s="154">
        <f>F68</f>
        <v>465</v>
      </c>
      <c r="J68" s="426"/>
      <c r="K68" s="402"/>
      <c r="L68" s="402"/>
      <c r="M68" s="402"/>
      <c r="N68" s="402"/>
      <c r="O68" s="402"/>
      <c r="P68" s="402"/>
      <c r="Q68" s="195"/>
      <c r="R68" s="195"/>
      <c r="S68" s="195"/>
    </row>
    <row r="69" spans="1:19" s="1" customFormat="1" ht="23.1" customHeight="1">
      <c r="A69" s="272">
        <v>49</v>
      </c>
      <c r="B69" s="19" t="s">
        <v>2090</v>
      </c>
      <c r="C69" s="278"/>
      <c r="D69" s="21">
        <v>1</v>
      </c>
      <c r="E69" s="22" t="s">
        <v>20</v>
      </c>
      <c r="F69" s="21">
        <v>279</v>
      </c>
      <c r="G69" s="274">
        <v>310</v>
      </c>
      <c r="H69" s="431">
        <v>215</v>
      </c>
      <c r="I69" s="428">
        <f>H69</f>
        <v>215</v>
      </c>
      <c r="J69" s="426"/>
      <c r="K69" s="402"/>
      <c r="L69" s="402"/>
      <c r="M69" s="402"/>
      <c r="N69" s="402"/>
      <c r="O69" s="402"/>
      <c r="P69" s="402"/>
      <c r="Q69" s="195"/>
      <c r="R69" s="195"/>
      <c r="S69" s="195"/>
    </row>
    <row r="70" spans="1:19" ht="21.75" customHeight="1">
      <c r="A70" s="279">
        <v>50</v>
      </c>
      <c r="B70" s="417" t="s">
        <v>2099</v>
      </c>
      <c r="C70" s="382"/>
      <c r="D70" s="384">
        <v>1</v>
      </c>
      <c r="E70" s="383" t="s">
        <v>20</v>
      </c>
      <c r="F70" s="417">
        <v>3590</v>
      </c>
      <c r="G70" s="434">
        <v>3470</v>
      </c>
      <c r="H70" s="417">
        <v>3490</v>
      </c>
      <c r="I70" s="435">
        <f>G70</f>
        <v>3470</v>
      </c>
      <c r="J70" s="423"/>
      <c r="K70" s="425"/>
    </row>
  </sheetData>
  <mergeCells count="30">
    <mergeCell ref="A48:I48"/>
    <mergeCell ref="A49:B49"/>
    <mergeCell ref="A50:B50"/>
    <mergeCell ref="A51:B51"/>
    <mergeCell ref="A53:A54"/>
    <mergeCell ref="B53:C54"/>
    <mergeCell ref="D53:D54"/>
    <mergeCell ref="E53:E54"/>
    <mergeCell ref="F53:H53"/>
    <mergeCell ref="I53:I54"/>
    <mergeCell ref="A26:B26"/>
    <mergeCell ref="I30:I31"/>
    <mergeCell ref="A30:A31"/>
    <mergeCell ref="B30:C31"/>
    <mergeCell ref="D30:D31"/>
    <mergeCell ref="E30:E31"/>
    <mergeCell ref="F30:H30"/>
    <mergeCell ref="A28:B28"/>
    <mergeCell ref="A27:B27"/>
    <mergeCell ref="A25:I25"/>
    <mergeCell ref="A1:I1"/>
    <mergeCell ref="A2:B2"/>
    <mergeCell ref="A3:B3"/>
    <mergeCell ref="A4:B4"/>
    <mergeCell ref="A6:A7"/>
    <mergeCell ref="B6:C7"/>
    <mergeCell ref="D6:D7"/>
    <mergeCell ref="E6:E7"/>
    <mergeCell ref="F6:H6"/>
    <mergeCell ref="I6:I7"/>
  </mergeCells>
  <phoneticPr fontId="51" type="noConversion"/>
  <printOptions horizontalCentered="1"/>
  <pageMargins left="0.19685039370078741" right="0.11811023622047245" top="0.39370078740157483" bottom="0.31496062992125984" header="0.39370078740157483" footer="0.1574803149606299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9</vt:i4>
      </vt:variant>
    </vt:vector>
  </HeadingPairs>
  <TitlesOfParts>
    <vt:vector size="23" baseType="lpstr">
      <vt:lpstr>ปร.6 ห้องละหมาด</vt:lpstr>
      <vt:lpstr>ปร.5 ห้องละหมาด</vt:lpstr>
      <vt:lpstr>ปร.4 ห้องละหมาด</vt:lpstr>
      <vt:lpstr>ปร.4 ห้องห้องน้ำ</vt:lpstr>
      <vt:lpstr>ปร.5 ครุภัณฑ์</vt:lpstr>
      <vt:lpstr>ปร.4 ครุภัณฑ์</vt:lpstr>
      <vt:lpstr>วัสดุมวลรวมต่อหน่วย</vt:lpstr>
      <vt:lpstr>วัสดุมวลรวมต่อหน่วย (2)</vt:lpstr>
      <vt:lpstr>ใบเสนอราคา</vt:lpstr>
      <vt:lpstr>ราคาวัสดุพานิชย์ </vt:lpstr>
      <vt:lpstr>Factor F</vt:lpstr>
      <vt:lpstr>factor f </vt:lpstr>
      <vt:lpstr>ใบสืบราคา</vt:lpstr>
      <vt:lpstr>บัญชีค่าแรง</vt:lpstr>
      <vt:lpstr>'factor f '!Print_Area</vt:lpstr>
      <vt:lpstr>บัญชีค่าแรง!Print_Area</vt:lpstr>
      <vt:lpstr>ใบเสนอราคา!Print_Area</vt:lpstr>
      <vt:lpstr>'ปร.4 ครุภัณฑ์'!Print_Area</vt:lpstr>
      <vt:lpstr>'ปร.4 ห้องละหมาด'!Print_Area</vt:lpstr>
      <vt:lpstr>'ปร.4 ห้องห้องน้ำ'!Print_Area</vt:lpstr>
      <vt:lpstr>'ปร.5 ครุภัณฑ์'!Print_Area</vt:lpstr>
      <vt:lpstr>'ปร.5 ห้องละหมาด'!Print_Area</vt:lpstr>
      <vt:lpstr>'ปร.6 ห้องละหมาด'!Print_Area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ACER</cp:lastModifiedBy>
  <cp:lastPrinted>2021-05-11T06:46:33Z</cp:lastPrinted>
  <dcterms:created xsi:type="dcterms:W3CDTF">2015-08-06T09:33:33Z</dcterms:created>
  <dcterms:modified xsi:type="dcterms:W3CDTF">2021-06-14T09:27:15Z</dcterms:modified>
</cp:coreProperties>
</file>